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codeName="ThisWorkbook" defaultThemeVersion="166925"/>
  <mc:AlternateContent xmlns:mc="http://schemas.openxmlformats.org/markup-compatibility/2006">
    <mc:Choice Requires="x15">
      <x15ac:absPath xmlns:x15ac="http://schemas.microsoft.com/office/spreadsheetml/2010/11/ac" url="C:\1_HP_CI\2_PRO\OECD-LCC\FINAL OUTPUTS\"/>
    </mc:Choice>
  </mc:AlternateContent>
  <xr:revisionPtr revIDLastSave="0" documentId="13_ncr:1_{B4F1D798-4605-46C1-910B-F08728B80414}" xr6:coauthVersionLast="47" xr6:coauthVersionMax="47" xr10:uidLastSave="{00000000-0000-0000-0000-000000000000}"/>
  <bookViews>
    <workbookView xWindow="-108" yWindow="-108" windowWidth="23256" windowHeight="12456" tabRatio="922" xr2:uid="{00000000-000D-0000-FFFF-FFFF00000000}"/>
  </bookViews>
  <sheets>
    <sheet name="1) Bevezetés" sheetId="1" r:id="rId1"/>
    <sheet name="2) LCC_Eredmények, összegzés" sheetId="10" r:id="rId2"/>
    <sheet name="3) Ajánlatkérői alapadatok" sheetId="9" r:id="rId3"/>
    <sheet name="4) Ajánlattevői_adatszolg." sheetId="3" r:id="rId4"/>
    <sheet name="5) Definíciók, képletek" sheetId="15" r:id="rId5"/>
    <sheet name="5) Definíciók, módszertan" sheetId="11" state="hidden" r:id="rId6"/>
    <sheet name="6) Referencia adatok" sheetId="5" r:id="rId7"/>
    <sheet name="7) LCC Számítás" sheetId="14" r:id="rId8"/>
  </sheets>
  <externalReferences>
    <externalReference r:id="rId9"/>
    <externalReference r:id="rId10"/>
    <externalReference r:id="rId11"/>
  </externalReferences>
  <definedNames>
    <definedName name="_xlnm._FilterDatabase" localSheetId="7" hidden="1">'7) LCC Számítás'!$A$25:$A$122</definedName>
    <definedName name="discount_rate">'[1]LCC Inputs &amp; Results'!$F$42</definedName>
    <definedName name="diszkont_ráta" localSheetId="4">'[2]6) Referencia adatok'!$C$5</definedName>
    <definedName name="diszkont_ráta">'[3]6) Referencia adatok'!$C$5</definedName>
    <definedName name="inflation_rate">'[1]LCC Inputs &amp; Results'!$F$43</definedName>
    <definedName name="inflation_rate_electricity">'[1]LCC Inputs &amp; Results'!$F$44</definedName>
    <definedName name="n" localSheetId="4">'[2]3) Ajánlatkérői_adatok'!$E$12</definedName>
    <definedName name="n">'[3]3) Ajánlatkérői_adatok'!$E$12</definedName>
    <definedName name="_xlnm.Print_Area" localSheetId="1">'2) LCC_Eredmények, összegzés'!$B$1:$P$121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5" l="1"/>
  <c r="N20" i="9" l="1"/>
  <c r="M20" i="9"/>
  <c r="L20" i="9"/>
  <c r="K20" i="9"/>
  <c r="J20" i="9"/>
  <c r="I20" i="9"/>
  <c r="H20" i="9"/>
  <c r="G20" i="9"/>
  <c r="F20" i="9"/>
  <c r="G19" i="9"/>
  <c r="H19" i="9"/>
  <c r="I19" i="9"/>
  <c r="J19" i="9"/>
  <c r="K19" i="9"/>
  <c r="L19" i="9"/>
  <c r="M19" i="9"/>
  <c r="N19" i="9"/>
  <c r="F19" i="9"/>
  <c r="G16" i="9"/>
  <c r="H16" i="9"/>
  <c r="I16" i="9"/>
  <c r="J16" i="9"/>
  <c r="K16" i="9"/>
  <c r="L16" i="9"/>
  <c r="M16" i="9"/>
  <c r="N16" i="9"/>
  <c r="F16" i="9"/>
  <c r="G15" i="9"/>
  <c r="H15" i="9"/>
  <c r="I15" i="9"/>
  <c r="J15" i="9"/>
  <c r="K15" i="9"/>
  <c r="L15" i="9"/>
  <c r="M15" i="9"/>
  <c r="N15" i="9"/>
  <c r="F15" i="9"/>
  <c r="G14" i="9"/>
  <c r="H14" i="9"/>
  <c r="I14" i="9"/>
  <c r="J14" i="9"/>
  <c r="K14" i="9"/>
  <c r="L14" i="9"/>
  <c r="M14" i="9"/>
  <c r="N14" i="9"/>
  <c r="F14" i="9"/>
  <c r="D4" i="10" l="1"/>
  <c r="D3" i="10"/>
  <c r="B23" i="14"/>
  <c r="I62" i="9"/>
  <c r="J62" i="9"/>
  <c r="K62" i="9"/>
  <c r="L62" i="9"/>
  <c r="M62" i="9"/>
  <c r="N62" i="9"/>
  <c r="I61" i="9"/>
  <c r="J61" i="9"/>
  <c r="K61" i="9"/>
  <c r="L61" i="9"/>
  <c r="M61" i="9"/>
  <c r="N61" i="9"/>
  <c r="F6" i="10" l="1"/>
  <c r="G6" i="10"/>
  <c r="H6" i="10"/>
  <c r="I6" i="10"/>
  <c r="J6" i="10"/>
  <c r="J7" i="10" s="1"/>
  <c r="K6" i="10"/>
  <c r="L6" i="10"/>
  <c r="M6" i="10"/>
  <c r="N6" i="10"/>
  <c r="E6" i="10"/>
  <c r="D53" i="9"/>
  <c r="D52" i="9"/>
  <c r="F11" i="3"/>
  <c r="G11" i="3"/>
  <c r="H11" i="3"/>
  <c r="I11" i="3"/>
  <c r="J11" i="3"/>
  <c r="K11" i="3"/>
  <c r="L11" i="3"/>
  <c r="M11" i="3"/>
  <c r="N11" i="3"/>
  <c r="F8" i="3"/>
  <c r="G8" i="3"/>
  <c r="H8" i="3"/>
  <c r="I8" i="3"/>
  <c r="I99" i="3" s="1"/>
  <c r="J8" i="3"/>
  <c r="J99" i="3" s="1"/>
  <c r="K8" i="3"/>
  <c r="K99" i="3" s="1"/>
  <c r="L8" i="3"/>
  <c r="L99" i="3" s="1"/>
  <c r="M8" i="3"/>
  <c r="M106" i="3" s="1"/>
  <c r="N8" i="3"/>
  <c r="N84" i="3" s="1"/>
  <c r="E8" i="3"/>
  <c r="E11" i="3"/>
  <c r="H99" i="3" l="1"/>
  <c r="H26" i="3"/>
  <c r="H27" i="3"/>
  <c r="H28" i="3"/>
  <c r="H40" i="3"/>
  <c r="H41" i="3"/>
  <c r="H42" i="3"/>
  <c r="G99" i="3"/>
  <c r="G12" i="3"/>
  <c r="F105" i="3"/>
  <c r="F12" i="3"/>
  <c r="E100" i="3"/>
  <c r="E12" i="3"/>
  <c r="A25" i="14"/>
  <c r="K17" i="10"/>
  <c r="K13" i="10"/>
  <c r="K19" i="10"/>
  <c r="K12" i="10"/>
  <c r="K9" i="10"/>
  <c r="K11" i="10"/>
  <c r="K15" i="10"/>
  <c r="K18" i="10"/>
  <c r="K10" i="10"/>
  <c r="N7" i="10"/>
  <c r="N18" i="10"/>
  <c r="N17" i="10"/>
  <c r="N13" i="10"/>
  <c r="N10" i="10"/>
  <c r="N19" i="10"/>
  <c r="N12" i="10"/>
  <c r="N9" i="10"/>
  <c r="N11" i="10"/>
  <c r="N15" i="10"/>
  <c r="M7" i="10"/>
  <c r="I10" i="10"/>
  <c r="I17" i="10"/>
  <c r="I13" i="10"/>
  <c r="I19" i="10"/>
  <c r="I12" i="10"/>
  <c r="I9" i="10"/>
  <c r="I11" i="10"/>
  <c r="I15" i="10"/>
  <c r="I18" i="10"/>
  <c r="G7" i="10"/>
  <c r="F7" i="10"/>
  <c r="K7" i="10"/>
  <c r="J17" i="10"/>
  <c r="J13" i="10"/>
  <c r="J19" i="10"/>
  <c r="J12" i="10"/>
  <c r="J9" i="10"/>
  <c r="J11" i="10"/>
  <c r="J15" i="10"/>
  <c r="J18" i="10"/>
  <c r="J10" i="10"/>
  <c r="H7" i="10"/>
  <c r="E7" i="10"/>
  <c r="E105" i="3"/>
  <c r="E106" i="3"/>
  <c r="N106" i="3"/>
  <c r="M105" i="3"/>
  <c r="E26" i="3"/>
  <c r="L105" i="3"/>
  <c r="L28" i="3"/>
  <c r="K105" i="3"/>
  <c r="L106" i="3"/>
  <c r="J28" i="3"/>
  <c r="J105" i="3"/>
  <c r="H100" i="3"/>
  <c r="I105" i="3"/>
  <c r="K106" i="3"/>
  <c r="G100" i="3"/>
  <c r="H105" i="3"/>
  <c r="E99" i="3"/>
  <c r="L14" i="3"/>
  <c r="L15" i="3" s="1"/>
  <c r="I5" i="14"/>
  <c r="I7" i="14" s="1"/>
  <c r="A95" i="14"/>
  <c r="N100" i="3"/>
  <c r="J106" i="3"/>
  <c r="G105" i="3"/>
  <c r="M99" i="3"/>
  <c r="K14" i="3"/>
  <c r="K15" i="3" s="1"/>
  <c r="H5" i="14"/>
  <c r="A85" i="14"/>
  <c r="A56" i="14"/>
  <c r="E6" i="14"/>
  <c r="M100" i="3"/>
  <c r="I106" i="3"/>
  <c r="F14" i="3"/>
  <c r="F15" i="3" s="1"/>
  <c r="A35" i="14"/>
  <c r="C5" i="14"/>
  <c r="A26" i="14"/>
  <c r="B6" i="14"/>
  <c r="N14" i="3"/>
  <c r="N15" i="3" s="1"/>
  <c r="A115" i="14"/>
  <c r="K5" i="14"/>
  <c r="K7" i="14" s="1"/>
  <c r="A46" i="14"/>
  <c r="D6" i="14"/>
  <c r="L100" i="3"/>
  <c r="H106" i="3"/>
  <c r="F100" i="3"/>
  <c r="J14" i="3"/>
  <c r="J15" i="3" s="1"/>
  <c r="A75" i="14"/>
  <c r="G5" i="14"/>
  <c r="A36" i="14"/>
  <c r="C6" i="14"/>
  <c r="K100" i="3"/>
  <c r="G106" i="3"/>
  <c r="B5" i="14"/>
  <c r="B7" i="14" s="1"/>
  <c r="N99" i="3"/>
  <c r="I14" i="3"/>
  <c r="I15" i="3" s="1"/>
  <c r="A65" i="14"/>
  <c r="F5" i="14"/>
  <c r="H14" i="3"/>
  <c r="H15" i="3" s="1"/>
  <c r="A55" i="14"/>
  <c r="E5" i="14"/>
  <c r="E7" i="14" s="1"/>
  <c r="J100" i="3"/>
  <c r="F106" i="3"/>
  <c r="M14" i="3"/>
  <c r="M15" i="3" s="1"/>
  <c r="J5" i="14"/>
  <c r="J7" i="14" s="1"/>
  <c r="A105" i="14"/>
  <c r="G14" i="3"/>
  <c r="G15" i="3" s="1"/>
  <c r="A45" i="14"/>
  <c r="D5" i="14"/>
  <c r="I100" i="3"/>
  <c r="F99" i="3"/>
  <c r="N105" i="3"/>
  <c r="A116" i="14"/>
  <c r="K6" i="14"/>
  <c r="A106" i="14"/>
  <c r="J6" i="14"/>
  <c r="I6" i="14"/>
  <c r="A96" i="14"/>
  <c r="H6" i="14"/>
  <c r="A86" i="14"/>
  <c r="G6" i="14"/>
  <c r="A76" i="14"/>
  <c r="F6" i="14"/>
  <c r="A66" i="14"/>
  <c r="L7" i="10"/>
  <c r="I7" i="10"/>
  <c r="L41" i="3"/>
  <c r="J56" i="3"/>
  <c r="M55" i="3"/>
  <c r="L55" i="3"/>
  <c r="L83" i="3"/>
  <c r="N28" i="3"/>
  <c r="M28" i="3"/>
  <c r="E68" i="3"/>
  <c r="E70" i="3"/>
  <c r="M27" i="3"/>
  <c r="M69" i="3"/>
  <c r="E40" i="3"/>
  <c r="E82" i="3"/>
  <c r="E42" i="3"/>
  <c r="E84" i="3"/>
  <c r="E27" i="3"/>
  <c r="L27" i="3"/>
  <c r="L69" i="3"/>
  <c r="M41" i="3"/>
  <c r="E83" i="3"/>
  <c r="E28" i="3"/>
  <c r="E54" i="3"/>
  <c r="M84" i="3"/>
  <c r="K42" i="3"/>
  <c r="J42" i="3"/>
  <c r="K83" i="3"/>
  <c r="K69" i="3"/>
  <c r="J83" i="3"/>
  <c r="K27" i="3"/>
  <c r="K55" i="3"/>
  <c r="J69" i="3"/>
  <c r="I83" i="3"/>
  <c r="J27" i="3"/>
  <c r="K41" i="3"/>
  <c r="J55" i="3"/>
  <c r="I69" i="3"/>
  <c r="I27" i="3"/>
  <c r="J41" i="3"/>
  <c r="I55" i="3"/>
  <c r="I41" i="3"/>
  <c r="E41" i="3"/>
  <c r="E56" i="3"/>
  <c r="E69" i="3"/>
  <c r="N42" i="3"/>
  <c r="E55" i="3"/>
  <c r="N70" i="3"/>
  <c r="M42" i="3"/>
  <c r="N56" i="3"/>
  <c r="M70" i="3"/>
  <c r="J84" i="3"/>
  <c r="K28" i="3"/>
  <c r="L42" i="3"/>
  <c r="M56" i="3"/>
  <c r="J70" i="3"/>
  <c r="M83" i="3"/>
  <c r="G41" i="3"/>
  <c r="G55" i="3"/>
  <c r="G69" i="3"/>
  <c r="G83" i="3"/>
  <c r="N26" i="3"/>
  <c r="N40" i="3"/>
  <c r="L56" i="3"/>
  <c r="N54" i="3"/>
  <c r="L70" i="3"/>
  <c r="N68" i="3"/>
  <c r="L84" i="3"/>
  <c r="N82" i="3"/>
  <c r="M26" i="3"/>
  <c r="M40" i="3"/>
  <c r="K56" i="3"/>
  <c r="M54" i="3"/>
  <c r="K70" i="3"/>
  <c r="M68" i="3"/>
  <c r="K84" i="3"/>
  <c r="M82" i="3"/>
  <c r="L54" i="3"/>
  <c r="I28" i="3"/>
  <c r="K26" i="3"/>
  <c r="I42" i="3"/>
  <c r="K40" i="3"/>
  <c r="I56" i="3"/>
  <c r="K54" i="3"/>
  <c r="I70" i="3"/>
  <c r="K68" i="3"/>
  <c r="I84" i="3"/>
  <c r="K82" i="3"/>
  <c r="G27" i="3"/>
  <c r="L26" i="3"/>
  <c r="L40" i="3"/>
  <c r="L68" i="3"/>
  <c r="L82" i="3"/>
  <c r="G28" i="3"/>
  <c r="J26" i="3"/>
  <c r="G42" i="3"/>
  <c r="J40" i="3"/>
  <c r="G56" i="3"/>
  <c r="J54" i="3"/>
  <c r="G70" i="3"/>
  <c r="J68" i="3"/>
  <c r="G84" i="3"/>
  <c r="J82" i="3"/>
  <c r="N27" i="3"/>
  <c r="I26" i="3"/>
  <c r="N41" i="3"/>
  <c r="I40" i="3"/>
  <c r="N55" i="3"/>
  <c r="I54" i="3"/>
  <c r="N69" i="3"/>
  <c r="I68" i="3"/>
  <c r="N83" i="3"/>
  <c r="I82" i="3"/>
  <c r="G26" i="3"/>
  <c r="G40" i="3"/>
  <c r="G54" i="3"/>
  <c r="G68" i="3"/>
  <c r="G82" i="3"/>
  <c r="F55" i="3"/>
  <c r="H56" i="3"/>
  <c r="F83" i="3"/>
  <c r="H84" i="3"/>
  <c r="H68" i="3"/>
  <c r="F27" i="3"/>
  <c r="H83" i="3"/>
  <c r="H55" i="3"/>
  <c r="F28" i="3"/>
  <c r="F40" i="3"/>
  <c r="F56" i="3"/>
  <c r="F68" i="3"/>
  <c r="F84" i="3"/>
  <c r="H69" i="3"/>
  <c r="F41" i="3"/>
  <c r="F69" i="3"/>
  <c r="H54" i="3"/>
  <c r="H70" i="3"/>
  <c r="H82" i="3"/>
  <c r="F26" i="3"/>
  <c r="F42" i="3"/>
  <c r="F54" i="3"/>
  <c r="F70" i="3"/>
  <c r="F82" i="3"/>
  <c r="N12" i="3"/>
  <c r="M12" i="3"/>
  <c r="L12" i="3"/>
  <c r="K12" i="3"/>
  <c r="J12" i="3"/>
  <c r="I12" i="3"/>
  <c r="H12" i="3"/>
  <c r="E14" i="3"/>
  <c r="E15" i="3" s="1"/>
  <c r="H9" i="14" l="1"/>
  <c r="H7" i="14"/>
  <c r="G18" i="14"/>
  <c r="G7" i="14"/>
  <c r="F18" i="14"/>
  <c r="F7" i="14"/>
  <c r="D7" i="14"/>
  <c r="C7" i="14"/>
  <c r="D40" i="14"/>
  <c r="I40" i="14" s="1"/>
  <c r="D90" i="14"/>
  <c r="Q90" i="14" s="1"/>
  <c r="H18" i="14"/>
  <c r="D50" i="14"/>
  <c r="D18" i="14"/>
  <c r="R48" i="14" s="1"/>
  <c r="D30" i="14"/>
  <c r="B18" i="14"/>
  <c r="R28" i="14" s="1"/>
  <c r="D110" i="14"/>
  <c r="J18" i="14"/>
  <c r="M17" i="10" s="1"/>
  <c r="M18" i="10" s="1"/>
  <c r="D120" i="14"/>
  <c r="K18" i="14"/>
  <c r="D100" i="14"/>
  <c r="J100" i="14" s="1"/>
  <c r="I18" i="14"/>
  <c r="L17" i="10" s="1"/>
  <c r="L18" i="10" s="1"/>
  <c r="D60" i="14"/>
  <c r="F60" i="14" s="1"/>
  <c r="D80" i="14"/>
  <c r="E90" i="14"/>
  <c r="F8" i="14"/>
  <c r="D70" i="14"/>
  <c r="F9" i="14"/>
  <c r="F10" i="14"/>
  <c r="F11" i="14"/>
  <c r="F12" i="14"/>
  <c r="F13" i="14"/>
  <c r="C79" i="14"/>
  <c r="F78" i="14"/>
  <c r="P78" i="14"/>
  <c r="L78" i="14"/>
  <c r="K78" i="14"/>
  <c r="V78" i="14"/>
  <c r="J78" i="14"/>
  <c r="C77" i="14"/>
  <c r="B77" i="14" s="1"/>
  <c r="U78" i="14"/>
  <c r="I78" i="14"/>
  <c r="R78" i="14"/>
  <c r="Q78" i="14"/>
  <c r="T78" i="14"/>
  <c r="H78" i="14"/>
  <c r="C78" i="14"/>
  <c r="S78" i="14"/>
  <c r="G78" i="14"/>
  <c r="D78" i="14"/>
  <c r="E78" i="14"/>
  <c r="C80" i="14"/>
  <c r="N78" i="14"/>
  <c r="M78" i="14"/>
  <c r="O78" i="14"/>
  <c r="C69" i="14"/>
  <c r="K68" i="14"/>
  <c r="R68" i="14"/>
  <c r="F68" i="14"/>
  <c r="Q68" i="14"/>
  <c r="E68" i="14"/>
  <c r="P68" i="14"/>
  <c r="O68" i="14"/>
  <c r="C67" i="14"/>
  <c r="B67" i="14" s="1"/>
  <c r="D68" i="14"/>
  <c r="N68" i="14"/>
  <c r="M68" i="14"/>
  <c r="C68" i="14"/>
  <c r="L68" i="14"/>
  <c r="C70" i="14"/>
  <c r="J68" i="14"/>
  <c r="V68" i="14"/>
  <c r="U68" i="14"/>
  <c r="T68" i="14"/>
  <c r="S68" i="14"/>
  <c r="I68" i="14"/>
  <c r="H68" i="14"/>
  <c r="G68" i="14"/>
  <c r="C110" i="14"/>
  <c r="F118" i="14"/>
  <c r="Q118" i="14"/>
  <c r="C120" i="14"/>
  <c r="L118" i="14"/>
  <c r="C118" i="14"/>
  <c r="K118" i="14"/>
  <c r="V118" i="14"/>
  <c r="J118" i="14"/>
  <c r="D118" i="14"/>
  <c r="I118" i="14"/>
  <c r="E118" i="14"/>
  <c r="P118" i="14"/>
  <c r="U118" i="14"/>
  <c r="T118" i="14"/>
  <c r="H118" i="14"/>
  <c r="S118" i="14"/>
  <c r="G118" i="14"/>
  <c r="R118" i="14"/>
  <c r="O118" i="14"/>
  <c r="N118" i="14"/>
  <c r="M118" i="14"/>
  <c r="C117" i="14"/>
  <c r="B117" i="14" s="1"/>
  <c r="K88" i="14"/>
  <c r="R88" i="14"/>
  <c r="F88" i="14"/>
  <c r="Q88" i="14"/>
  <c r="E88" i="14"/>
  <c r="C87" i="14"/>
  <c r="B87" i="14" s="1"/>
  <c r="P88" i="14"/>
  <c r="O88" i="14"/>
  <c r="C88" i="14"/>
  <c r="V88" i="14"/>
  <c r="N88" i="14"/>
  <c r="M88" i="14"/>
  <c r="D88" i="14"/>
  <c r="L88" i="14"/>
  <c r="J88" i="14"/>
  <c r="C90" i="14"/>
  <c r="U88" i="14"/>
  <c r="I88" i="14"/>
  <c r="H88" i="14"/>
  <c r="G88" i="14"/>
  <c r="T88" i="14"/>
  <c r="S88" i="14"/>
  <c r="F98" i="14"/>
  <c r="P98" i="14"/>
  <c r="L98" i="14"/>
  <c r="K98" i="14"/>
  <c r="V98" i="14"/>
  <c r="J98" i="14"/>
  <c r="C98" i="14"/>
  <c r="U98" i="14"/>
  <c r="I98" i="14"/>
  <c r="Q98" i="14"/>
  <c r="T98" i="14"/>
  <c r="H98" i="14"/>
  <c r="D98" i="14"/>
  <c r="S98" i="14"/>
  <c r="G98" i="14"/>
  <c r="R98" i="14"/>
  <c r="E98" i="14"/>
  <c r="O98" i="14"/>
  <c r="C100" i="14"/>
  <c r="N98" i="14"/>
  <c r="M98" i="14"/>
  <c r="I17" i="14"/>
  <c r="C99" i="14"/>
  <c r="B11" i="14"/>
  <c r="K13" i="14"/>
  <c r="C119" i="14"/>
  <c r="H10" i="14"/>
  <c r="C89" i="14"/>
  <c r="E12" i="14"/>
  <c r="G17" i="14"/>
  <c r="H12" i="14"/>
  <c r="B9" i="14"/>
  <c r="I13" i="14"/>
  <c r="D12" i="14"/>
  <c r="H13" i="14"/>
  <c r="I10" i="14"/>
  <c r="C10" i="14"/>
  <c r="I8" i="14"/>
  <c r="D10" i="14"/>
  <c r="I19" i="14"/>
  <c r="L19" i="10" s="1"/>
  <c r="I11" i="14"/>
  <c r="B12" i="14"/>
  <c r="H17" i="14"/>
  <c r="I9" i="14"/>
  <c r="B10" i="14"/>
  <c r="C9" i="14"/>
  <c r="F17" i="14"/>
  <c r="D9" i="14"/>
  <c r="D11" i="14"/>
  <c r="B8" i="14"/>
  <c r="D8" i="14"/>
  <c r="D17" i="14"/>
  <c r="C49" i="14" s="1"/>
  <c r="I12" i="14"/>
  <c r="G13" i="14"/>
  <c r="K12" i="14"/>
  <c r="G11" i="14"/>
  <c r="K11" i="14"/>
  <c r="G9" i="14"/>
  <c r="C12" i="14"/>
  <c r="K10" i="14"/>
  <c r="J13" i="14"/>
  <c r="H19" i="14"/>
  <c r="K19" i="14"/>
  <c r="J8" i="14"/>
  <c r="K17" i="14"/>
  <c r="J17" i="14"/>
  <c r="C109" i="14" s="1"/>
  <c r="G19" i="14"/>
  <c r="G8" i="14"/>
  <c r="K8" i="14"/>
  <c r="E8" i="14"/>
  <c r="B17" i="14"/>
  <c r="C29" i="14" s="1"/>
  <c r="J11" i="14"/>
  <c r="J9" i="14"/>
  <c r="K9" i="14"/>
  <c r="H11" i="14"/>
  <c r="G10" i="14"/>
  <c r="C11" i="14"/>
  <c r="H8" i="14"/>
  <c r="C17" i="14"/>
  <c r="C39" i="14" s="1"/>
  <c r="J10" i="14"/>
  <c r="J12" i="14"/>
  <c r="G12" i="14"/>
  <c r="C8" i="14"/>
  <c r="F19" i="14"/>
  <c r="E17" i="14"/>
  <c r="C59" i="14" s="1"/>
  <c r="E11" i="14"/>
  <c r="E10" i="14"/>
  <c r="E9" i="14"/>
  <c r="L90" i="14" l="1"/>
  <c r="J90" i="14"/>
  <c r="K90" i="14"/>
  <c r="F90" i="14"/>
  <c r="O90" i="14"/>
  <c r="K40" i="14"/>
  <c r="J40" i="14"/>
  <c r="E100" i="14"/>
  <c r="U108" i="14"/>
  <c r="Q108" i="14"/>
  <c r="M9" i="10"/>
  <c r="C107" i="14"/>
  <c r="B107" i="14" s="1"/>
  <c r="L108" i="14"/>
  <c r="N108" i="14"/>
  <c r="V108" i="14"/>
  <c r="G108" i="14"/>
  <c r="D108" i="14"/>
  <c r="J108" i="14"/>
  <c r="M108" i="14"/>
  <c r="J19" i="14"/>
  <c r="M19" i="10" s="1"/>
  <c r="H108" i="14"/>
  <c r="O108" i="14"/>
  <c r="K108" i="14"/>
  <c r="I108" i="14"/>
  <c r="C108" i="14"/>
  <c r="F108" i="14"/>
  <c r="R108" i="14"/>
  <c r="P108" i="14"/>
  <c r="S108" i="14"/>
  <c r="T108" i="14"/>
  <c r="E108" i="14"/>
  <c r="L9" i="10"/>
  <c r="C97" i="14"/>
  <c r="B97" i="14" s="1"/>
  <c r="O60" i="14"/>
  <c r="G60" i="14"/>
  <c r="H60" i="14"/>
  <c r="I60" i="14"/>
  <c r="K60" i="14"/>
  <c r="G90" i="14"/>
  <c r="L60" i="14"/>
  <c r="I90" i="14"/>
  <c r="P90" i="14"/>
  <c r="N90" i="14"/>
  <c r="Q100" i="14"/>
  <c r="N40" i="14"/>
  <c r="M100" i="14"/>
  <c r="H40" i="14"/>
  <c r="P100" i="14"/>
  <c r="M40" i="14"/>
  <c r="F100" i="14"/>
  <c r="O40" i="14"/>
  <c r="N100" i="14"/>
  <c r="P40" i="14"/>
  <c r="G30" i="14"/>
  <c r="S30" i="14"/>
  <c r="T30" i="14"/>
  <c r="R30" i="14"/>
  <c r="U30" i="14"/>
  <c r="V30" i="14"/>
  <c r="O100" i="14"/>
  <c r="L100" i="14"/>
  <c r="E40" i="14"/>
  <c r="G100" i="14"/>
  <c r="H90" i="14"/>
  <c r="L40" i="14"/>
  <c r="N120" i="14"/>
  <c r="S120" i="14"/>
  <c r="R120" i="14"/>
  <c r="V120" i="14"/>
  <c r="T120" i="14"/>
  <c r="U120" i="14"/>
  <c r="F110" i="14"/>
  <c r="U110" i="14"/>
  <c r="T110" i="14"/>
  <c r="S110" i="14"/>
  <c r="R110" i="14"/>
  <c r="V110" i="14"/>
  <c r="H100" i="14"/>
  <c r="V70" i="14"/>
  <c r="S70" i="14"/>
  <c r="R70" i="14"/>
  <c r="U70" i="14"/>
  <c r="T70" i="14"/>
  <c r="Q40" i="14"/>
  <c r="U80" i="14"/>
  <c r="R80" i="14"/>
  <c r="V80" i="14"/>
  <c r="S80" i="14"/>
  <c r="T80" i="14"/>
  <c r="N50" i="14"/>
  <c r="V50" i="14"/>
  <c r="R50" i="14"/>
  <c r="T50" i="14"/>
  <c r="U50" i="14"/>
  <c r="S50" i="14"/>
  <c r="I100" i="14"/>
  <c r="F40" i="14"/>
  <c r="K100" i="14"/>
  <c r="E50" i="14"/>
  <c r="G40" i="14"/>
  <c r="J60" i="14"/>
  <c r="V60" i="14"/>
  <c r="R60" i="14"/>
  <c r="S60" i="14"/>
  <c r="U60" i="14"/>
  <c r="T60" i="14"/>
  <c r="M90" i="14"/>
  <c r="U90" i="14"/>
  <c r="S90" i="14"/>
  <c r="V90" i="14"/>
  <c r="T90" i="14"/>
  <c r="R90" i="14"/>
  <c r="H50" i="14"/>
  <c r="S100" i="14"/>
  <c r="T100" i="14"/>
  <c r="U100" i="14"/>
  <c r="V100" i="14"/>
  <c r="R100" i="14"/>
  <c r="S40" i="14"/>
  <c r="V40" i="14"/>
  <c r="U40" i="14"/>
  <c r="T40" i="14"/>
  <c r="R40" i="14"/>
  <c r="U81" i="14"/>
  <c r="T81" i="14"/>
  <c r="R81" i="14"/>
  <c r="V81" i="14"/>
  <c r="S81" i="14"/>
  <c r="S71" i="14"/>
  <c r="V71" i="14"/>
  <c r="U71" i="14"/>
  <c r="R71" i="14"/>
  <c r="T71" i="14"/>
  <c r="V121" i="14"/>
  <c r="S121" i="14"/>
  <c r="R121" i="14"/>
  <c r="U121" i="14"/>
  <c r="T121" i="14"/>
  <c r="V101" i="14"/>
  <c r="R101" i="14"/>
  <c r="U101" i="14"/>
  <c r="T101" i="14"/>
  <c r="S101" i="14"/>
  <c r="T91" i="14"/>
  <c r="S91" i="14"/>
  <c r="U91" i="14"/>
  <c r="V91" i="14"/>
  <c r="R91" i="14"/>
  <c r="U48" i="14"/>
  <c r="T48" i="14"/>
  <c r="S48" i="14"/>
  <c r="T28" i="14"/>
  <c r="V48" i="14"/>
  <c r="U28" i="14"/>
  <c r="V28" i="14"/>
  <c r="S28" i="14"/>
  <c r="I50" i="14"/>
  <c r="O50" i="14"/>
  <c r="M60" i="14"/>
  <c r="N60" i="14"/>
  <c r="F50" i="14"/>
  <c r="G50" i="14"/>
  <c r="F30" i="14"/>
  <c r="E30" i="14"/>
  <c r="G110" i="14"/>
  <c r="P60" i="14"/>
  <c r="E110" i="14"/>
  <c r="P30" i="14"/>
  <c r="I110" i="14"/>
  <c r="Q60" i="14"/>
  <c r="E60" i="14"/>
  <c r="N30" i="14"/>
  <c r="M30" i="14"/>
  <c r="E120" i="14"/>
  <c r="F120" i="14"/>
  <c r="J50" i="14"/>
  <c r="M110" i="14"/>
  <c r="P50" i="14"/>
  <c r="O120" i="14"/>
  <c r="N110" i="14"/>
  <c r="Q50" i="14"/>
  <c r="Q120" i="14"/>
  <c r="G120" i="14"/>
  <c r="K120" i="14"/>
  <c r="O110" i="14"/>
  <c r="K50" i="14"/>
  <c r="I30" i="14"/>
  <c r="H120" i="14"/>
  <c r="L30" i="14"/>
  <c r="P120" i="14"/>
  <c r="K110" i="14"/>
  <c r="J120" i="14"/>
  <c r="L110" i="14"/>
  <c r="J30" i="14"/>
  <c r="L120" i="14"/>
  <c r="P110" i="14"/>
  <c r="L50" i="14"/>
  <c r="O30" i="14"/>
  <c r="I120" i="14"/>
  <c r="H110" i="14"/>
  <c r="M120" i="14"/>
  <c r="M50" i="14"/>
  <c r="H30" i="14"/>
  <c r="J110" i="14"/>
  <c r="Q30" i="14"/>
  <c r="K30" i="14"/>
  <c r="Q110" i="14"/>
  <c r="O48" i="14"/>
  <c r="G17" i="10"/>
  <c r="G18" i="10" s="1"/>
  <c r="F28" i="14"/>
  <c r="E17" i="10"/>
  <c r="E18" i="10" s="1"/>
  <c r="L70" i="14"/>
  <c r="N70" i="14"/>
  <c r="M70" i="14"/>
  <c r="E70" i="14"/>
  <c r="P70" i="14"/>
  <c r="O70" i="14"/>
  <c r="Q70" i="14"/>
  <c r="F70" i="14"/>
  <c r="G70" i="14"/>
  <c r="H70" i="14"/>
  <c r="I70" i="14"/>
  <c r="J70" i="14"/>
  <c r="K70" i="14"/>
  <c r="B88" i="14"/>
  <c r="G48" i="14"/>
  <c r="J48" i="14"/>
  <c r="B98" i="14"/>
  <c r="L10" i="10" s="1"/>
  <c r="J80" i="14"/>
  <c r="I80" i="14"/>
  <c r="H80" i="14"/>
  <c r="G80" i="14"/>
  <c r="F80" i="14"/>
  <c r="N80" i="14"/>
  <c r="K80" i="14"/>
  <c r="O80" i="14"/>
  <c r="M80" i="14"/>
  <c r="L80" i="14"/>
  <c r="E80" i="14"/>
  <c r="Q80" i="14"/>
  <c r="P80" i="14"/>
  <c r="B118" i="14"/>
  <c r="B78" i="14"/>
  <c r="B68" i="14"/>
  <c r="P48" i="14"/>
  <c r="C40" i="14"/>
  <c r="K48" i="14"/>
  <c r="C50" i="14"/>
  <c r="D48" i="14"/>
  <c r="E48" i="14"/>
  <c r="I28" i="14"/>
  <c r="K28" i="14"/>
  <c r="C60" i="14"/>
  <c r="H48" i="14"/>
  <c r="Q48" i="14"/>
  <c r="J28" i="14"/>
  <c r="L28" i="14"/>
  <c r="I48" i="14"/>
  <c r="F48" i="14"/>
  <c r="C28" i="14"/>
  <c r="G28" i="14"/>
  <c r="C48" i="14"/>
  <c r="P28" i="14"/>
  <c r="L48" i="14"/>
  <c r="E28" i="14"/>
  <c r="M28" i="14"/>
  <c r="O28" i="14"/>
  <c r="M48" i="14"/>
  <c r="Q28" i="14"/>
  <c r="H28" i="14"/>
  <c r="N28" i="14"/>
  <c r="N48" i="14"/>
  <c r="D28" i="14"/>
  <c r="C30" i="14"/>
  <c r="D13" i="14"/>
  <c r="C47" i="14" s="1"/>
  <c r="B47" i="14" s="1"/>
  <c r="B13" i="14"/>
  <c r="E9" i="10" s="1"/>
  <c r="C13" i="14"/>
  <c r="C37" i="14" s="1"/>
  <c r="B37" i="14" s="1"/>
  <c r="E13" i="14"/>
  <c r="W118" i="14"/>
  <c r="W117" i="14"/>
  <c r="W98" i="14"/>
  <c r="W88" i="14"/>
  <c r="W87" i="14"/>
  <c r="W78" i="14"/>
  <c r="W77" i="14"/>
  <c r="W68" i="14"/>
  <c r="W67" i="14"/>
  <c r="W107" i="14" l="1"/>
  <c r="W97" i="14"/>
  <c r="W108" i="14"/>
  <c r="R111" i="14"/>
  <c r="B108" i="14"/>
  <c r="M10" i="10" s="1"/>
  <c r="U111" i="14"/>
  <c r="S111" i="14"/>
  <c r="T111" i="14"/>
  <c r="V111" i="14"/>
  <c r="B100" i="14"/>
  <c r="L12" i="10" s="1"/>
  <c r="W90" i="14"/>
  <c r="B90" i="14"/>
  <c r="B40" i="14"/>
  <c r="F12" i="10" s="1"/>
  <c r="W100" i="14"/>
  <c r="B120" i="14"/>
  <c r="B60" i="14"/>
  <c r="H12" i="10" s="1"/>
  <c r="W110" i="14"/>
  <c r="W120" i="14"/>
  <c r="B110" i="14"/>
  <c r="M12" i="10" s="1"/>
  <c r="B50" i="14"/>
  <c r="G12" i="10" s="1"/>
  <c r="B30" i="14"/>
  <c r="E12" i="10" s="1"/>
  <c r="W60" i="14"/>
  <c r="W80" i="14"/>
  <c r="B80" i="14"/>
  <c r="W70" i="14"/>
  <c r="B70" i="14"/>
  <c r="B28" i="14"/>
  <c r="E10" i="10" s="1"/>
  <c r="B48" i="14"/>
  <c r="G10" i="10" s="1"/>
  <c r="W48" i="14"/>
  <c r="C57" i="14"/>
  <c r="B57" i="14" s="1"/>
  <c r="C27" i="14"/>
  <c r="B27" i="14" s="1"/>
  <c r="V119" i="14"/>
  <c r="V122" i="14" s="1"/>
  <c r="J119" i="14"/>
  <c r="P109" i="14"/>
  <c r="V99" i="14"/>
  <c r="V102" i="14" s="1"/>
  <c r="J99" i="14"/>
  <c r="P89" i="14"/>
  <c r="V79" i="14"/>
  <c r="V82" i="14" s="1"/>
  <c r="J79" i="14"/>
  <c r="P69" i="14"/>
  <c r="V59" i="14"/>
  <c r="J59" i="14"/>
  <c r="P49" i="14"/>
  <c r="U119" i="14"/>
  <c r="U122" i="14" s="1"/>
  <c r="I119" i="14"/>
  <c r="O109" i="14"/>
  <c r="U99" i="14"/>
  <c r="U102" i="14" s="1"/>
  <c r="I99" i="14"/>
  <c r="O89" i="14"/>
  <c r="U79" i="14"/>
  <c r="U82" i="14" s="1"/>
  <c r="I79" i="14"/>
  <c r="O69" i="14"/>
  <c r="U59" i="14"/>
  <c r="I59" i="14"/>
  <c r="O49" i="14"/>
  <c r="T119" i="14"/>
  <c r="T122" i="14" s="1"/>
  <c r="H119" i="14"/>
  <c r="N109" i="14"/>
  <c r="T99" i="14"/>
  <c r="T102" i="14" s="1"/>
  <c r="H99" i="14"/>
  <c r="N89" i="14"/>
  <c r="T79" i="14"/>
  <c r="T82" i="14" s="1"/>
  <c r="H79" i="14"/>
  <c r="N69" i="14"/>
  <c r="T59" i="14"/>
  <c r="H59" i="14"/>
  <c r="N49" i="14"/>
  <c r="S119" i="14"/>
  <c r="S122" i="14" s="1"/>
  <c r="G119" i="14"/>
  <c r="M109" i="14"/>
  <c r="S99" i="14"/>
  <c r="S102" i="14" s="1"/>
  <c r="G99" i="14"/>
  <c r="M89" i="14"/>
  <c r="S79" i="14"/>
  <c r="S82" i="14" s="1"/>
  <c r="G79" i="14"/>
  <c r="M69" i="14"/>
  <c r="S59" i="14"/>
  <c r="G59" i="14"/>
  <c r="M49" i="14"/>
  <c r="R119" i="14"/>
  <c r="R122" i="14" s="1"/>
  <c r="F119" i="14"/>
  <c r="L109" i="14"/>
  <c r="R99" i="14"/>
  <c r="R102" i="14" s="1"/>
  <c r="F99" i="14"/>
  <c r="L89" i="14"/>
  <c r="R79" i="14"/>
  <c r="R82" i="14" s="1"/>
  <c r="F79" i="14"/>
  <c r="L69" i="14"/>
  <c r="R59" i="14"/>
  <c r="F59" i="14"/>
  <c r="L49" i="14"/>
  <c r="D119" i="14"/>
  <c r="Q119" i="14"/>
  <c r="E119" i="14"/>
  <c r="K109" i="14"/>
  <c r="Q99" i="14"/>
  <c r="E99" i="14"/>
  <c r="K89" i="14"/>
  <c r="Q79" i="14"/>
  <c r="E79" i="14"/>
  <c r="K69" i="14"/>
  <c r="Q59" i="14"/>
  <c r="E59" i="14"/>
  <c r="K49" i="14"/>
  <c r="D109" i="14"/>
  <c r="P119" i="14"/>
  <c r="V109" i="14"/>
  <c r="V112" i="14" s="1"/>
  <c r="J109" i="14"/>
  <c r="P99" i="14"/>
  <c r="V89" i="14"/>
  <c r="V92" i="14" s="1"/>
  <c r="J89" i="14"/>
  <c r="P79" i="14"/>
  <c r="V69" i="14"/>
  <c r="V72" i="14" s="1"/>
  <c r="J69" i="14"/>
  <c r="P59" i="14"/>
  <c r="V49" i="14"/>
  <c r="J49" i="14"/>
  <c r="D99" i="14"/>
  <c r="O119" i="14"/>
  <c r="U109" i="14"/>
  <c r="U112" i="14" s="1"/>
  <c r="I109" i="14"/>
  <c r="O99" i="14"/>
  <c r="U89" i="14"/>
  <c r="U92" i="14" s="1"/>
  <c r="I89" i="14"/>
  <c r="O79" i="14"/>
  <c r="U69" i="14"/>
  <c r="U72" i="14" s="1"/>
  <c r="I69" i="14"/>
  <c r="O59" i="14"/>
  <c r="U49" i="14"/>
  <c r="I49" i="14"/>
  <c r="D89" i="14"/>
  <c r="N119" i="14"/>
  <c r="T109" i="14"/>
  <c r="H109" i="14"/>
  <c r="N99" i="14"/>
  <c r="T89" i="14"/>
  <c r="T92" i="14" s="1"/>
  <c r="H89" i="14"/>
  <c r="N79" i="14"/>
  <c r="T69" i="14"/>
  <c r="T72" i="14" s="1"/>
  <c r="H69" i="14"/>
  <c r="N59" i="14"/>
  <c r="T49" i="14"/>
  <c r="H49" i="14"/>
  <c r="D79" i="14"/>
  <c r="M119" i="14"/>
  <c r="S109" i="14"/>
  <c r="G109" i="14"/>
  <c r="M99" i="14"/>
  <c r="S89" i="14"/>
  <c r="S92" i="14" s="1"/>
  <c r="G89" i="14"/>
  <c r="M79" i="14"/>
  <c r="S69" i="14"/>
  <c r="S72" i="14" s="1"/>
  <c r="G69" i="14"/>
  <c r="M59" i="14"/>
  <c r="S49" i="14"/>
  <c r="G49" i="14"/>
  <c r="D69" i="14"/>
  <c r="L119" i="14"/>
  <c r="R109" i="14"/>
  <c r="F109" i="14"/>
  <c r="L99" i="14"/>
  <c r="R89" i="14"/>
  <c r="R92" i="14" s="1"/>
  <c r="F89" i="14"/>
  <c r="K99" i="14"/>
  <c r="Q49" i="14"/>
  <c r="Q89" i="14"/>
  <c r="F49" i="14"/>
  <c r="E89" i="14"/>
  <c r="E49" i="14"/>
  <c r="L79" i="14"/>
  <c r="D49" i="14"/>
  <c r="K79" i="14"/>
  <c r="R69" i="14"/>
  <c r="R72" i="14" s="1"/>
  <c r="Q69" i="14"/>
  <c r="F69" i="14"/>
  <c r="E69" i="14"/>
  <c r="K119" i="14"/>
  <c r="L59" i="14"/>
  <c r="Q109" i="14"/>
  <c r="K59" i="14"/>
  <c r="E109" i="14"/>
  <c r="R49" i="14"/>
  <c r="D59" i="14"/>
  <c r="H39" i="14"/>
  <c r="T39" i="14"/>
  <c r="I39" i="14"/>
  <c r="U39" i="14"/>
  <c r="J39" i="14"/>
  <c r="V39" i="14"/>
  <c r="K39" i="14"/>
  <c r="D39" i="14"/>
  <c r="L39" i="14"/>
  <c r="M39" i="14"/>
  <c r="N39" i="14"/>
  <c r="O39" i="14"/>
  <c r="P39" i="14"/>
  <c r="E39" i="14"/>
  <c r="Q39" i="14"/>
  <c r="F39" i="14"/>
  <c r="R39" i="14"/>
  <c r="G39" i="14"/>
  <c r="S39" i="14"/>
  <c r="I29" i="14"/>
  <c r="U29" i="14"/>
  <c r="J29" i="14"/>
  <c r="V29" i="14"/>
  <c r="K29" i="14"/>
  <c r="D29" i="14"/>
  <c r="L29" i="14"/>
  <c r="M29" i="14"/>
  <c r="N29" i="14"/>
  <c r="O29" i="14"/>
  <c r="P29" i="14"/>
  <c r="E29" i="14"/>
  <c r="Q29" i="14"/>
  <c r="F29" i="14"/>
  <c r="R29" i="14"/>
  <c r="G29" i="14"/>
  <c r="S29" i="14"/>
  <c r="H29" i="14"/>
  <c r="T29" i="14"/>
  <c r="H9" i="10"/>
  <c r="T112" i="14" l="1"/>
  <c r="S112" i="14"/>
  <c r="R112" i="14"/>
  <c r="E26" i="10"/>
  <c r="B119" i="14"/>
  <c r="B39" i="14"/>
  <c r="F11" i="10" s="1"/>
  <c r="B89" i="14"/>
  <c r="B99" i="14"/>
  <c r="L11" i="10" s="1"/>
  <c r="B29" i="14"/>
  <c r="E11" i="10" s="1"/>
  <c r="B109" i="14"/>
  <c r="M11" i="10" s="1"/>
  <c r="B79" i="14"/>
  <c r="B69" i="14"/>
  <c r="B49" i="14"/>
  <c r="G11" i="10" s="1"/>
  <c r="B59" i="14"/>
  <c r="H11" i="10" s="1"/>
  <c r="W57" i="14"/>
  <c r="W59" i="14"/>
  <c r="W79" i="14"/>
  <c r="W89" i="14"/>
  <c r="W99" i="14"/>
  <c r="W109" i="14"/>
  <c r="W69" i="14"/>
  <c r="W119" i="14"/>
  <c r="W29" i="14"/>
  <c r="E25" i="10" l="1"/>
  <c r="W30" i="14"/>
  <c r="W27" i="14"/>
  <c r="E61" i="9"/>
  <c r="E18" i="14"/>
  <c r="V58" i="14" l="1"/>
  <c r="U58" i="14"/>
  <c r="R58" i="14"/>
  <c r="T58" i="14"/>
  <c r="S58" i="14"/>
  <c r="E58" i="14"/>
  <c r="N58" i="14"/>
  <c r="I58" i="14"/>
  <c r="F58" i="14"/>
  <c r="M58" i="14"/>
  <c r="L58" i="14"/>
  <c r="H58" i="14"/>
  <c r="H17" i="10"/>
  <c r="H18" i="10" s="1"/>
  <c r="Q58" i="14"/>
  <c r="K58" i="14"/>
  <c r="P58" i="14"/>
  <c r="O58" i="14"/>
  <c r="D58" i="14"/>
  <c r="C58" i="14"/>
  <c r="G58" i="14"/>
  <c r="J58" i="14"/>
  <c r="F61" i="9"/>
  <c r="G61" i="9"/>
  <c r="H61" i="9"/>
  <c r="F62" i="9"/>
  <c r="G62" i="9"/>
  <c r="H62" i="9"/>
  <c r="H101" i="14"/>
  <c r="H102" i="14" s="1"/>
  <c r="F111" i="14"/>
  <c r="F112" i="14" s="1"/>
  <c r="M111" i="14"/>
  <c r="M112" i="14" s="1"/>
  <c r="O91" i="14"/>
  <c r="O92" i="14" s="1"/>
  <c r="D121" i="14"/>
  <c r="D122" i="14" s="1"/>
  <c r="C81" i="14"/>
  <c r="M71" i="14"/>
  <c r="M72" i="14" s="1"/>
  <c r="L71" i="14"/>
  <c r="L72" i="14" s="1"/>
  <c r="N91" i="14"/>
  <c r="N92" i="14" s="1"/>
  <c r="D91" i="14"/>
  <c r="I71" i="14"/>
  <c r="I72" i="14" s="1"/>
  <c r="C121" i="14"/>
  <c r="E101" i="14"/>
  <c r="E71" i="14"/>
  <c r="E72" i="14" s="1"/>
  <c r="P111" i="14"/>
  <c r="P112" i="14" s="1"/>
  <c r="Q101" i="14"/>
  <c r="Q102" i="14" s="1"/>
  <c r="P101" i="14"/>
  <c r="P102" i="14" s="1"/>
  <c r="O71" i="14"/>
  <c r="O72" i="14" s="1"/>
  <c r="M101" i="14"/>
  <c r="M102" i="14" s="1"/>
  <c r="K111" i="14"/>
  <c r="K112" i="14" s="1"/>
  <c r="G111" i="14"/>
  <c r="G112" i="14" s="1"/>
  <c r="H91" i="14"/>
  <c r="H92" i="14" s="1"/>
  <c r="M121" i="14"/>
  <c r="M122" i="14" s="1"/>
  <c r="H81" i="14"/>
  <c r="H82" i="14" s="1"/>
  <c r="K71" i="14"/>
  <c r="K72" i="14" s="1"/>
  <c r="H71" i="14"/>
  <c r="H72" i="14" s="1"/>
  <c r="D71" i="14"/>
  <c r="D72" i="14" s="1"/>
  <c r="H111" i="14"/>
  <c r="H112" i="14" s="1"/>
  <c r="Q121" i="14"/>
  <c r="Q122" i="14" s="1"/>
  <c r="I91" i="14"/>
  <c r="I92" i="14" s="1"/>
  <c r="G81" i="14"/>
  <c r="O111" i="14"/>
  <c r="O112" i="14" s="1"/>
  <c r="G121" i="14"/>
  <c r="G122" i="14" s="1"/>
  <c r="J101" i="14"/>
  <c r="J102" i="14" s="1"/>
  <c r="O121" i="14"/>
  <c r="O122" i="14" s="1"/>
  <c r="P121" i="14"/>
  <c r="P122" i="14" s="1"/>
  <c r="Q71" i="14"/>
  <c r="Q72" i="14" s="1"/>
  <c r="E121" i="14"/>
  <c r="E122" i="14" s="1"/>
  <c r="K121" i="14"/>
  <c r="K122" i="14" s="1"/>
  <c r="O101" i="14"/>
  <c r="O102" i="14" s="1"/>
  <c r="N111" i="14"/>
  <c r="N112" i="14" s="1"/>
  <c r="J111" i="14"/>
  <c r="J112" i="14" s="1"/>
  <c r="G91" i="14"/>
  <c r="G92" i="14" s="1"/>
  <c r="J121" i="14"/>
  <c r="J122" i="14" s="1"/>
  <c r="D81" i="14"/>
  <c r="D82" i="14" s="1"/>
  <c r="P71" i="14"/>
  <c r="P72" i="14" s="1"/>
  <c r="C71" i="14"/>
  <c r="K101" i="14"/>
  <c r="K102" i="14" s="1"/>
  <c r="I121" i="14"/>
  <c r="I122" i="14" s="1"/>
  <c r="N101" i="14"/>
  <c r="N102" i="14" s="1"/>
  <c r="J91" i="14"/>
  <c r="J92" i="14" s="1"/>
  <c r="M81" i="14"/>
  <c r="M82" i="14" s="1"/>
  <c r="E111" i="14"/>
  <c r="E112" i="14" s="1"/>
  <c r="G71" i="14"/>
  <c r="G72" i="14" s="1"/>
  <c r="E91" i="14"/>
  <c r="E92" i="14" s="1"/>
  <c r="P81" i="14"/>
  <c r="P82" i="14" s="1"/>
  <c r="K91" i="14"/>
  <c r="K92" i="14" s="1"/>
  <c r="L111" i="14"/>
  <c r="L112" i="14" s="1"/>
  <c r="E81" i="14"/>
  <c r="E82" i="14" s="1"/>
  <c r="D111" i="14"/>
  <c r="D112" i="14" s="1"/>
  <c r="I81" i="14"/>
  <c r="I82" i="14" s="1"/>
  <c r="L101" i="14"/>
  <c r="L102" i="14" s="1"/>
  <c r="O81" i="14"/>
  <c r="O82" i="14" s="1"/>
  <c r="C101" i="14"/>
  <c r="I111" i="14"/>
  <c r="I112" i="14" s="1"/>
  <c r="F91" i="14"/>
  <c r="F92" i="14" s="1"/>
  <c r="Q91" i="14"/>
  <c r="Q92" i="14" s="1"/>
  <c r="H121" i="14"/>
  <c r="H122" i="14" s="1"/>
  <c r="N81" i="14"/>
  <c r="N82" i="14" s="1"/>
  <c r="J71" i="14"/>
  <c r="J72" i="14" s="1"/>
  <c r="C111" i="14"/>
  <c r="M91" i="14"/>
  <c r="M92" i="14" s="1"/>
  <c r="L81" i="14"/>
  <c r="L82" i="14" s="1"/>
  <c r="F121" i="14"/>
  <c r="F122" i="14" s="1"/>
  <c r="D101" i="14"/>
  <c r="D102" i="14" s="1"/>
  <c r="Q81" i="14"/>
  <c r="Q82" i="14" s="1"/>
  <c r="F101" i="14"/>
  <c r="F102" i="14" s="1"/>
  <c r="J81" i="14"/>
  <c r="J82" i="14" s="1"/>
  <c r="G101" i="14"/>
  <c r="G102" i="14" s="1"/>
  <c r="F81" i="14"/>
  <c r="F82" i="14" s="1"/>
  <c r="Q111" i="14"/>
  <c r="Q112" i="14" s="1"/>
  <c r="K81" i="14"/>
  <c r="K82" i="14" s="1"/>
  <c r="I101" i="14"/>
  <c r="I102" i="14" s="1"/>
  <c r="N121" i="14"/>
  <c r="N122" i="14" s="1"/>
  <c r="L121" i="14"/>
  <c r="L122" i="14" s="1"/>
  <c r="N71" i="14"/>
  <c r="N72" i="14" s="1"/>
  <c r="C91" i="14"/>
  <c r="L91" i="14"/>
  <c r="L92" i="14" s="1"/>
  <c r="P91" i="14"/>
  <c r="P92" i="14" s="1"/>
  <c r="F71" i="14"/>
  <c r="F72" i="14" s="1"/>
  <c r="B19" i="14"/>
  <c r="C18" i="14"/>
  <c r="U38" i="14" l="1"/>
  <c r="O38" i="14"/>
  <c r="J38" i="14"/>
  <c r="R38" i="14"/>
  <c r="G38" i="14"/>
  <c r="E38" i="14"/>
  <c r="K38" i="14"/>
  <c r="C38" i="14"/>
  <c r="P38" i="14"/>
  <c r="I38" i="14"/>
  <c r="F38" i="14"/>
  <c r="M38" i="14"/>
  <c r="L38" i="14"/>
  <c r="F17" i="10"/>
  <c r="F18" i="10" s="1"/>
  <c r="E32" i="10" s="1"/>
  <c r="N38" i="14"/>
  <c r="T38" i="14"/>
  <c r="Q38" i="14"/>
  <c r="D38" i="14"/>
  <c r="S38" i="14"/>
  <c r="H38" i="14"/>
  <c r="V38" i="14"/>
  <c r="E19" i="10"/>
  <c r="R31" i="14"/>
  <c r="R32" i="14" s="1"/>
  <c r="V31" i="14"/>
  <c r="V32" i="14" s="1"/>
  <c r="S31" i="14"/>
  <c r="S32" i="14" s="1"/>
  <c r="U31" i="14"/>
  <c r="U32" i="14" s="1"/>
  <c r="T31" i="14"/>
  <c r="T32" i="14" s="1"/>
  <c r="W58" i="14"/>
  <c r="B58" i="14"/>
  <c r="H10" i="10" s="1"/>
  <c r="C122" i="14"/>
  <c r="B121" i="14"/>
  <c r="W121" i="14"/>
  <c r="W81" i="14"/>
  <c r="G82" i="14"/>
  <c r="C102" i="14"/>
  <c r="B101" i="14"/>
  <c r="L13" i="10" s="1"/>
  <c r="L15" i="10" s="1"/>
  <c r="W101" i="14"/>
  <c r="E102" i="14"/>
  <c r="C112" i="14"/>
  <c r="B111" i="14"/>
  <c r="M13" i="10" s="1"/>
  <c r="M15" i="10" s="1"/>
  <c r="W111" i="14"/>
  <c r="C72" i="14"/>
  <c r="B71" i="14"/>
  <c r="W71" i="14"/>
  <c r="W91" i="14"/>
  <c r="D92" i="14"/>
  <c r="C82" i="14"/>
  <c r="B81" i="14"/>
  <c r="C92" i="14"/>
  <c r="B91" i="14"/>
  <c r="E31" i="14"/>
  <c r="E32" i="14" s="1"/>
  <c r="N31" i="14"/>
  <c r="N32" i="14" s="1"/>
  <c r="D31" i="14"/>
  <c r="D32" i="14" s="1"/>
  <c r="I31" i="14"/>
  <c r="I32" i="14" s="1"/>
  <c r="O31" i="14"/>
  <c r="O32" i="14" s="1"/>
  <c r="Q31" i="14"/>
  <c r="Q32" i="14" s="1"/>
  <c r="G31" i="14"/>
  <c r="G32" i="14" s="1"/>
  <c r="F31" i="14"/>
  <c r="F32" i="14" s="1"/>
  <c r="H31" i="14"/>
  <c r="H32" i="14" s="1"/>
  <c r="K31" i="14"/>
  <c r="K32" i="14" s="1"/>
  <c r="J31" i="14"/>
  <c r="J32" i="14" s="1"/>
  <c r="C31" i="14"/>
  <c r="C32" i="14" s="1"/>
  <c r="P31" i="14"/>
  <c r="P32" i="14" s="1"/>
  <c r="L31" i="14"/>
  <c r="L32" i="14" s="1"/>
  <c r="M31" i="14"/>
  <c r="M32" i="14" s="1"/>
  <c r="W37" i="14"/>
  <c r="F9" i="10"/>
  <c r="W47" i="14"/>
  <c r="G9" i="10"/>
  <c r="W50" i="14"/>
  <c r="G59" i="9"/>
  <c r="D19" i="14" s="1"/>
  <c r="H59" i="9"/>
  <c r="E19" i="14" s="1"/>
  <c r="I59" i="9"/>
  <c r="J59" i="9"/>
  <c r="K59" i="9"/>
  <c r="L59" i="9"/>
  <c r="M59" i="9"/>
  <c r="N59" i="9"/>
  <c r="F59" i="9"/>
  <c r="C19" i="14" s="1"/>
  <c r="N60" i="9"/>
  <c r="M60" i="9"/>
  <c r="L60" i="9"/>
  <c r="K60" i="9"/>
  <c r="J60" i="9"/>
  <c r="I60" i="9"/>
  <c r="H60" i="9"/>
  <c r="G60" i="9"/>
  <c r="F60" i="9"/>
  <c r="B38" i="14" l="1"/>
  <c r="F10" i="10" s="1"/>
  <c r="E24" i="10" s="1"/>
  <c r="H19" i="10"/>
  <c r="V61" i="14"/>
  <c r="V62" i="14" s="1"/>
  <c r="S61" i="14"/>
  <c r="S62" i="14" s="1"/>
  <c r="R61" i="14"/>
  <c r="R62" i="14" s="1"/>
  <c r="T61" i="14"/>
  <c r="T62" i="14" s="1"/>
  <c r="U61" i="14"/>
  <c r="U62" i="14" s="1"/>
  <c r="F19" i="10"/>
  <c r="V41" i="14"/>
  <c r="V42" i="14" s="1"/>
  <c r="T41" i="14"/>
  <c r="T42" i="14" s="1"/>
  <c r="S41" i="14"/>
  <c r="S42" i="14" s="1"/>
  <c r="U41" i="14"/>
  <c r="U42" i="14" s="1"/>
  <c r="R41" i="14"/>
  <c r="R42" i="14" s="1"/>
  <c r="G19" i="10"/>
  <c r="V51" i="14"/>
  <c r="V52" i="14" s="1"/>
  <c r="T51" i="14"/>
  <c r="T52" i="14" s="1"/>
  <c r="U51" i="14"/>
  <c r="U52" i="14" s="1"/>
  <c r="S51" i="14"/>
  <c r="S52" i="14" s="1"/>
  <c r="R51" i="14"/>
  <c r="R52" i="14" s="1"/>
  <c r="B82" i="14"/>
  <c r="W82" i="14"/>
  <c r="W102" i="14"/>
  <c r="B102" i="14"/>
  <c r="B92" i="14"/>
  <c r="W92" i="14"/>
  <c r="W112" i="14"/>
  <c r="B112" i="14"/>
  <c r="W72" i="14"/>
  <c r="B72" i="14"/>
  <c r="B122" i="14"/>
  <c r="W122" i="14"/>
  <c r="M51" i="14"/>
  <c r="M52" i="14" s="1"/>
  <c r="P51" i="14"/>
  <c r="P52" i="14" s="1"/>
  <c r="L51" i="14"/>
  <c r="L52" i="14" s="1"/>
  <c r="C51" i="14"/>
  <c r="C52" i="14" s="1"/>
  <c r="D51" i="14"/>
  <c r="D52" i="14" s="1"/>
  <c r="N51" i="14"/>
  <c r="N52" i="14" s="1"/>
  <c r="K51" i="14"/>
  <c r="K52" i="14" s="1"/>
  <c r="J51" i="14"/>
  <c r="J52" i="14" s="1"/>
  <c r="I51" i="14"/>
  <c r="I52" i="14" s="1"/>
  <c r="G51" i="14"/>
  <c r="G52" i="14" s="1"/>
  <c r="F51" i="14"/>
  <c r="F52" i="14" s="1"/>
  <c r="Q51" i="14"/>
  <c r="Q52" i="14" s="1"/>
  <c r="O51" i="14"/>
  <c r="O52" i="14" s="1"/>
  <c r="H51" i="14"/>
  <c r="H52" i="14" s="1"/>
  <c r="E51" i="14"/>
  <c r="E52" i="14" s="1"/>
  <c r="G61" i="14"/>
  <c r="G62" i="14" s="1"/>
  <c r="D61" i="14"/>
  <c r="D62" i="14" s="1"/>
  <c r="O61" i="14"/>
  <c r="O62" i="14" s="1"/>
  <c r="I61" i="14"/>
  <c r="I62" i="14" s="1"/>
  <c r="N61" i="14"/>
  <c r="N62" i="14" s="1"/>
  <c r="M61" i="14"/>
  <c r="M62" i="14" s="1"/>
  <c r="F61" i="14"/>
  <c r="F62" i="14" s="1"/>
  <c r="L61" i="14"/>
  <c r="L62" i="14" s="1"/>
  <c r="Q61" i="14"/>
  <c r="Q62" i="14" s="1"/>
  <c r="J61" i="14"/>
  <c r="J62" i="14" s="1"/>
  <c r="P61" i="14"/>
  <c r="P62" i="14" s="1"/>
  <c r="K61" i="14"/>
  <c r="K62" i="14" s="1"/>
  <c r="C61" i="14"/>
  <c r="C62" i="14" s="1"/>
  <c r="H61" i="14"/>
  <c r="H62" i="14" s="1"/>
  <c r="E61" i="14"/>
  <c r="E62" i="14" s="1"/>
  <c r="K41" i="14"/>
  <c r="K42" i="14" s="1"/>
  <c r="P41" i="14"/>
  <c r="P42" i="14" s="1"/>
  <c r="D41" i="14"/>
  <c r="D42" i="14" s="1"/>
  <c r="F41" i="14"/>
  <c r="F42" i="14" s="1"/>
  <c r="O41" i="14"/>
  <c r="O42" i="14" s="1"/>
  <c r="H41" i="14"/>
  <c r="H42" i="14" s="1"/>
  <c r="E41" i="14"/>
  <c r="E42" i="14" s="1"/>
  <c r="L41" i="14"/>
  <c r="L42" i="14" s="1"/>
  <c r="C41" i="14"/>
  <c r="C42" i="14" s="1"/>
  <c r="I41" i="14"/>
  <c r="I42" i="14" s="1"/>
  <c r="Q41" i="14"/>
  <c r="Q42" i="14" s="1"/>
  <c r="M41" i="14"/>
  <c r="M42" i="14" s="1"/>
  <c r="G41" i="14"/>
  <c r="G42" i="14" s="1"/>
  <c r="N41" i="14"/>
  <c r="N42" i="14" s="1"/>
  <c r="J41" i="14"/>
  <c r="J42" i="14" s="1"/>
  <c r="B31" i="14"/>
  <c r="E13" i="10" s="1"/>
  <c r="W49" i="14"/>
  <c r="E23" i="10"/>
  <c r="E31" i="10"/>
  <c r="W40" i="14"/>
  <c r="W39" i="14"/>
  <c r="E15" i="10" l="1"/>
  <c r="B62" i="14"/>
  <c r="W62" i="14"/>
  <c r="B51" i="14"/>
  <c r="G13" i="10" s="1"/>
  <c r="G15" i="10" s="1"/>
  <c r="B41" i="14"/>
  <c r="F13" i="10" s="1"/>
  <c r="F15" i="10" s="1"/>
  <c r="B61" i="14"/>
  <c r="H13" i="10" s="1"/>
  <c r="H15" i="10" s="1"/>
  <c r="W61" i="14"/>
  <c r="E33" i="10"/>
  <c r="W28" i="14"/>
  <c r="E27" i="10" l="1"/>
  <c r="B32" i="14"/>
  <c r="W41" i="14"/>
  <c r="W51" i="14"/>
  <c r="W52" i="14"/>
  <c r="W32" i="14"/>
  <c r="W31" i="14"/>
  <c r="B52" i="14" l="1"/>
  <c r="D19" i="9" l="1"/>
  <c r="B42" i="14" l="1"/>
  <c r="E29" i="10"/>
  <c r="W38" i="14"/>
  <c r="W42"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Ildi Czeglédi</author>
    <author>Czeglédi Ildikó</author>
  </authors>
  <commentList>
    <comment ref="B2" authorId="0" shapeId="0" xr:uid="{00000000-0006-0000-0000-000001000000}">
      <text>
        <r>
          <rPr>
            <sz val="9"/>
            <color indexed="81"/>
            <rFont val="Tahoma"/>
            <family val="2"/>
            <charset val="238"/>
          </rPr>
          <t xml:space="preserve">
</t>
        </r>
        <r>
          <rPr>
            <b/>
            <sz val="9"/>
            <color indexed="81"/>
            <rFont val="Tahoma"/>
            <family val="2"/>
            <charset val="238"/>
          </rPr>
          <t>Kérjük, hogy az LCC Segédlet kitöltése előtt feltétlenül tanulmányozza a kapcsolódó Felhasználói Útmutatót!</t>
        </r>
        <r>
          <rPr>
            <sz val="9"/>
            <color indexed="81"/>
            <rFont val="Tahoma"/>
            <family val="2"/>
            <charset val="238"/>
          </rPr>
          <t xml:space="preserve">
LCC_Felhasználói_útmutató_Közvilágítás.pdf</t>
        </r>
      </text>
    </comment>
    <comment ref="A24" authorId="1" shapeId="0" xr:uid="{00000000-0006-0000-0000-000002000000}">
      <text>
        <r>
          <rPr>
            <sz val="9"/>
            <color indexed="81"/>
            <rFont val="Tahoma"/>
            <family val="2"/>
            <charset val="238"/>
          </rPr>
          <t xml:space="preserve">A segédlet több celláján fontos instrukciókat, magyarázatokat talál jegyzetben, melyek a cellára mutatva jelennek meg.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Czeglédi Ildikó</author>
    <author>Bence</author>
  </authors>
  <commentList>
    <comment ref="C10" authorId="0" shapeId="0" xr:uid="{00000000-0006-0000-0100-000001000000}">
      <text>
        <r>
          <rPr>
            <sz val="9"/>
            <color indexed="81"/>
            <rFont val="Tahoma"/>
            <family val="2"/>
            <charset val="238"/>
          </rPr>
          <t>Tartalmazza a energia reál áremelkedésének hatását is, amennyiben megadott ilyen paramétert a 3) munkalapon.</t>
        </r>
      </text>
    </comment>
    <comment ref="C15" authorId="0" shapeId="0" xr:uid="{00000000-0006-0000-0100-000002000000}">
      <text>
        <r>
          <rPr>
            <sz val="9"/>
            <color indexed="81"/>
            <rFont val="Tahoma"/>
            <family val="2"/>
            <charset val="238"/>
          </rPr>
          <t>A költségelemek jelenértékének összege projekt területenként, illetve tartószerkezetek szerint (oszloponként)</t>
        </r>
      </text>
    </comment>
    <comment ref="C18" authorId="0" shapeId="0" xr:uid="{00000000-0006-0000-0100-000003000000}">
      <text>
        <r>
          <rPr>
            <sz val="9"/>
            <color indexed="81"/>
            <rFont val="Tahoma"/>
            <family val="2"/>
            <charset val="238"/>
          </rPr>
          <t>Reál áremelkedés hatását nem tartalmazza. Amennyiben figyelembe vett energia reál áremelkedést, ez az érték az első évi energia költségnek felel meg.</t>
        </r>
      </text>
    </comment>
    <comment ref="C24" authorId="0" shapeId="0" xr:uid="{00000000-0006-0000-0100-000004000000}">
      <text>
        <r>
          <rPr>
            <sz val="9"/>
            <color indexed="81"/>
            <rFont val="Tahoma"/>
            <family val="2"/>
            <charset val="238"/>
          </rPr>
          <t>Tartalmazza a energia reál áremelkedésének hatását is, amennyiben megadott ilyen paramétert a 3) munkalapon.</t>
        </r>
      </text>
    </comment>
    <comment ref="C29" authorId="0" shapeId="0" xr:uid="{00000000-0006-0000-0100-000005000000}">
      <text>
        <r>
          <rPr>
            <b/>
            <sz val="9"/>
            <color indexed="81"/>
            <rFont val="Tahoma"/>
            <family val="2"/>
            <charset val="238"/>
          </rPr>
          <t>Felhívjuk a figyelmet, hogy az életciklusköltség általában nem egyenlő a becsült értékkel!</t>
        </r>
        <r>
          <rPr>
            <sz val="9"/>
            <color indexed="81"/>
            <rFont val="Tahoma"/>
            <family val="2"/>
            <charset val="238"/>
          </rPr>
          <t xml:space="preserve">
A közbeszerzés becsült értékének meghatározására a Kbt. 16-19. §-ában foglalt szabályokat kell alkalmazni. Az életciklusköltség-számításon alapuló értékelési szempont(ok) alkalmazása a becsült érték meghatározását alapjaiban nem befolyásolja.
A becsült érték meghatározásának módszerére ez esetben is a Kbt. 28. § (2) bekezdése tekinthető irányadónak. 
Részletesen ld. a jelen segédlethez kapcsolódó LCC Felhasználói útmutató vonatkozó fejezetét!</t>
        </r>
      </text>
    </comment>
    <comment ref="C32" authorId="0" shapeId="0" xr:uid="{00000000-0006-0000-0100-000006000000}">
      <text>
        <r>
          <rPr>
            <sz val="9"/>
            <color indexed="81"/>
            <rFont val="Tahoma"/>
            <family val="2"/>
            <charset val="238"/>
          </rPr>
          <t>Reál áremelkedés hatását nem tartalmazza. Amennyiben figyelembe vett energia reál áremelkedést, ez az érték az első évi energia költségnek felel meg</t>
        </r>
        <r>
          <rPr>
            <b/>
            <sz val="9"/>
            <color indexed="81"/>
            <rFont val="Tahoma"/>
            <family val="2"/>
            <charset val="238"/>
          </rPr>
          <t>.</t>
        </r>
      </text>
    </comment>
    <comment ref="C33" authorId="1" shapeId="0" xr:uid="{00000000-0006-0000-0100-000007000000}">
      <text>
        <r>
          <rPr>
            <b/>
            <sz val="9"/>
            <color indexed="81"/>
            <rFont val="Tahoma"/>
            <family val="2"/>
            <charset val="238"/>
          </rPr>
          <t>CO</t>
        </r>
        <r>
          <rPr>
            <b/>
            <vertAlign val="subscript"/>
            <sz val="9"/>
            <color indexed="81"/>
            <rFont val="Tahoma"/>
            <family val="2"/>
            <charset val="238"/>
          </rPr>
          <t xml:space="preserve">2 </t>
        </r>
        <r>
          <rPr>
            <b/>
            <sz val="9"/>
            <color indexed="81"/>
            <rFont val="Tahoma"/>
            <family val="2"/>
            <charset val="238"/>
          </rPr>
          <t xml:space="preserve">ekvivalensben
</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Czeglédi Ildikó</author>
    <author>Bence</author>
  </authors>
  <commentList>
    <comment ref="B8" authorId="0" shapeId="0" xr:uid="{00000000-0006-0000-0200-000001000000}">
      <text>
        <r>
          <rPr>
            <sz val="9"/>
            <color indexed="81"/>
            <rFont val="Tahoma"/>
            <family val="2"/>
            <charset val="238"/>
          </rPr>
          <t xml:space="preserve">
A beszerzés tárgyának kiválasztásával "aktiválódnak" az adott oszlop képletei és hivatkozásai a 2)-4) munkalapokon!
</t>
        </r>
        <r>
          <rPr>
            <b/>
            <sz val="9"/>
            <color indexed="81"/>
            <rFont val="Tahoma"/>
            <family val="2"/>
            <charset val="238"/>
          </rPr>
          <t xml:space="preserve">
Korszerűsítés, rekonstrukció, csere</t>
        </r>
        <r>
          <rPr>
            <sz val="9"/>
            <color indexed="81"/>
            <rFont val="Tahoma"/>
            <family val="2"/>
            <charset val="238"/>
          </rPr>
          <t xml:space="preserve">: meglévő közvilágítási infrastruktúra esetén adja meg azon meglévő tartószerkezetek (oszlopok) számát, melyeket a beruházás érint és adja meg az egyes világítótestek üzemidejét. A lehetséges adatforrások pl.: korábbi (terv)dokumentációk, a Közvilágítási naptár, az energiaszolgáltatóval történő elszámolása adatai.
</t>
        </r>
        <r>
          <rPr>
            <b/>
            <sz val="9"/>
            <color indexed="81"/>
            <rFont val="Tahoma"/>
            <family val="2"/>
            <charset val="238"/>
          </rPr>
          <t>Új létesítés</t>
        </r>
        <r>
          <rPr>
            <sz val="9"/>
            <color indexed="81"/>
            <rFont val="Tahoma"/>
            <family val="2"/>
            <charset val="238"/>
          </rPr>
          <t xml:space="preserve">: válassza ezt az opciót, amennyiben a területen korábban nem volt közvilágítási infrastruktúra, de a beruházás előkészítése során a szükséges tartószerkezetek száma, és a világítótestek üzemideje meghatározásra került, illetve ha már rendelkezik kiviteli tervvel.
</t>
        </r>
        <r>
          <rPr>
            <b/>
            <sz val="9"/>
            <color indexed="81"/>
            <rFont val="Tahoma"/>
            <family val="2"/>
            <charset val="238"/>
          </rPr>
          <t xml:space="preserve">
Új létesítés tervezéssel</t>
        </r>
        <r>
          <rPr>
            <sz val="9"/>
            <color indexed="81"/>
            <rFont val="Tahoma"/>
            <family val="2"/>
            <charset val="238"/>
          </rPr>
          <t xml:space="preserve">: válassza ezt az opciót, amennyiben a területen korábban nem volt közvilágítási infrastruktúra és jelen eljárásban az ajánlattevői feladatok a tervezést is magukba foglalják, tehát a tartószerkezetek számának és a világítótestek üzemidejének meghatározása is ajánlattevők feladata. Ez esetben ezeket az adatokat itt nem kell kitöltenie, a cellák automatikusan sötétszürke hátteret kapnak. Ajánlattevők a 4) munkalapon adhatják meg ajánlatuk szerint ezeket az adatokat.
</t>
        </r>
      </text>
    </comment>
    <comment ref="B10" authorId="1" shapeId="0" xr:uid="{00000000-0006-0000-0200-000002000000}">
      <text>
        <r>
          <rPr>
            <sz val="9"/>
            <color indexed="81"/>
            <rFont val="Tahoma"/>
            <family val="2"/>
            <charset val="238"/>
          </rPr>
          <t xml:space="preserve">Az oszlopokba írja be azon projekt terüle(ek) megnevezését (pl. X utca, Y út stb.), amelyekre a beruházás vonatkozik és a közbeszerzési dokumentációban meghatározottak szerint az ajánlattevőknek adatot kell szolgáltatniuk.
Ha a beruházás különböző típusú tartószerkezeteket tartalmaz, különböző típusú lámpatestekkel, hivatkozzon minden típusra egy másik oszlopban (pl. X utcai magas oszlopsor, X utcai alacsony oszlopsor). 
</t>
        </r>
        <r>
          <rPr>
            <b/>
            <sz val="9"/>
            <color indexed="81"/>
            <rFont val="Tahoma"/>
            <family val="2"/>
            <charset val="238"/>
          </rPr>
          <t xml:space="preserve">Fontos, </t>
        </r>
        <r>
          <rPr>
            <sz val="9"/>
            <color indexed="81"/>
            <rFont val="Tahoma"/>
            <family val="2"/>
            <charset val="238"/>
          </rPr>
          <t>hogy akkor is különbözőnek kell tekinteni, tehát külön oszlopban kell szerepeltetni adott tartószerkezeteket, ha eltérő számú/típusú világítótest található rajtuk, mivel a segédlet a tartózerkezetek ezen jellemzője mentén dolgozza fel az információkat akkor is, ha egyébként más műszaki szemponból (pl. anyaguk, kialakításuk alapján) azonos típusúnak tekinthetők a tartószerkezetek.</t>
        </r>
      </text>
    </comment>
    <comment ref="B11" authorId="0" shapeId="0" xr:uid="{00000000-0006-0000-0200-000003000000}">
      <text>
        <r>
          <rPr>
            <sz val="9"/>
            <color indexed="81"/>
            <rFont val="Tahoma"/>
            <family val="2"/>
            <charset val="238"/>
          </rPr>
          <t xml:space="preserve">Ha 8. sorban a "Korszerűstés, rekonstrukció, csere" vagy "Új létesítés" opciót választotta, akkor itt adhatja meg azon meglévő oszlopok/tartószerkezetek számát, melyekre a kiírás szerinti feladatban új világítótest kerül, vagy adja meg a kiviteli terv szerint szükséges tartószerkezetek számát.
Ha az "Új létesités tervezéssel" opciót választotta, tehát a kiirás szerinti feladat kiterjed a szükséges oszlopok számának/elhelyezkedésének meghatározását is, a sor automatikusan sötét szürke hátteret kap, ajánlatkérőként nem kell kitölteni! Az oszlopok számát ez esetben ajánlattevő adja meg a 4) munkalapon.
</t>
        </r>
        <r>
          <rPr>
            <b/>
            <sz val="9"/>
            <color indexed="81"/>
            <rFont val="Tahoma"/>
            <family val="2"/>
            <charset val="238"/>
          </rPr>
          <t>Fontos</t>
        </r>
        <r>
          <rPr>
            <sz val="9"/>
            <color indexed="81"/>
            <rFont val="Tahoma"/>
            <family val="2"/>
            <charset val="238"/>
          </rPr>
          <t>, hogy akkor is különbözőnek kell tekinteni, tehát külön oszlopban kell szerepeltetni adott tartószerkezeteket, ha eltérő számú/típusú világítótest található rajtuk, mivel a segédlet a tartózerkezetek ezen jellemzője mentén dolgozza fel az információkat akkor is, ha egyébként más műszaki szemponból (pl. anyaguk, kialakításuk alapján) azonos típusúnak tekinthetők a tartószerkezetek.</t>
        </r>
      </text>
    </comment>
    <comment ref="B16" authorId="0" shapeId="0" xr:uid="{00000000-0006-0000-0200-000004000000}">
      <text>
        <r>
          <rPr>
            <sz val="9"/>
            <color indexed="81"/>
            <rFont val="Tahoma"/>
            <family val="2"/>
            <charset val="238"/>
          </rPr>
          <t xml:space="preserve">
A diszkontráta a jövőben felmerülő költségek jelenértékének kiszámításához szükséges.
Referenciaként 2%-os diszkontráta használható az „Európai Bizottság DG TREN. Előkészítő tanulmányok az energiafelhasználó termékek környezetbarát tervezési követelményeihez. 9. tétel Közúti világítás. Végleges jelentés. 2007” című dokumentuma alapján.
Alternatív megoldásként az Európai Bizottság Regionális és Várospolitikai Főigazgatósága azt javasolja, hogy általános szabályként 5 %-os szociális diszkontrátát alkalmazzanak viszonyítási alapként a kohéziós tagállamokban és 3 %-os mértéket a többi tagállamban.
Az egyszerűbb számítás érdekében állítsa a diszkontrátát 0-ra.
A jelenérték számításról ld. a kapcsolódó LCC Felhasználói útmutatót.</t>
        </r>
      </text>
    </comment>
    <comment ref="B22" authorId="0" shapeId="0" xr:uid="{00000000-0006-0000-0200-000005000000}">
      <text>
        <r>
          <rPr>
            <sz val="9"/>
            <color indexed="81"/>
            <rFont val="Tahoma"/>
            <family val="2"/>
            <charset val="238"/>
          </rPr>
          <t xml:space="preserve">Válassza ki az energia költségek kiszámításának módját:
</t>
        </r>
        <r>
          <rPr>
            <b/>
            <sz val="9"/>
            <color indexed="81"/>
            <rFont val="Tahoma"/>
            <family val="2"/>
            <charset val="238"/>
          </rPr>
          <t>1. lehetőség:</t>
        </r>
        <r>
          <rPr>
            <sz val="9"/>
            <color indexed="81"/>
            <rFont val="Tahoma"/>
            <family val="2"/>
            <charset val="238"/>
          </rPr>
          <t xml:space="preserve"> Az ajánlattevő által megadott Éves energiafelhasználási mutató (AECI) alapján, mely az MSZ EN 13201-5 Útvilágítás, 5. rész: Energiahatékonysági jellemzők" című szabványnak megfelelően számított érték. Ha ezt az opciót választja, ügyeljen rá, hogy a közbeszerzési dokumentációban is a szabványra történő hivatkozással írja elő a mutató alkalmazását. Ez esetben ajánlatkérőként a megvilágítandó terület méretét kell megadnia a következő sorban.
</t>
        </r>
        <r>
          <rPr>
            <b/>
            <sz val="9"/>
            <color indexed="81"/>
            <rFont val="Tahoma"/>
            <family val="2"/>
            <charset val="238"/>
          </rPr>
          <t xml:space="preserve">
2. lehetőség:</t>
        </r>
        <r>
          <rPr>
            <sz val="9"/>
            <color indexed="81"/>
            <rFont val="Tahoma"/>
            <family val="2"/>
            <charset val="238"/>
          </rPr>
          <t xml:space="preserve"> Az ajánlatkérő által meghatározott üzemidő és az ajánlattevők által javasolt lámpatestek teljesítménye alapján, az LCC Segédletben számitva. Ha ezt a lehetőséget választja, akkor a megvilágitandó területet nem kell megadnia, a következő sor automatikusan sötét szürke hátteret kap, nem releváns, nem kell kitölteni!
</t>
        </r>
      </text>
    </comment>
    <comment ref="B25" authorId="0" shapeId="0" xr:uid="{00000000-0006-0000-0200-000006000000}">
      <text>
        <r>
          <rPr>
            <b/>
            <sz val="9"/>
            <color indexed="81"/>
            <rFont val="Tahoma"/>
            <family val="2"/>
            <charset val="238"/>
          </rPr>
          <t>"Korszerűsítés, rekonstrukció, csere"</t>
        </r>
        <r>
          <rPr>
            <sz val="9"/>
            <color indexed="81"/>
            <rFont val="Tahoma"/>
            <family val="2"/>
            <charset val="238"/>
          </rPr>
          <t xml:space="preserve"> illetve </t>
        </r>
        <r>
          <rPr>
            <b/>
            <sz val="9"/>
            <color indexed="81"/>
            <rFont val="Tahoma"/>
            <family val="2"/>
            <charset val="238"/>
          </rPr>
          <t>"Új létesítés"</t>
        </r>
        <r>
          <rPr>
            <sz val="9"/>
            <color indexed="81"/>
            <rFont val="Tahoma"/>
            <family val="2"/>
            <charset val="238"/>
          </rPr>
          <t xml:space="preserve"> esetén adja meg az egyes világítótestek üzemidejét teljesítményszintenként. Már meglévő infrastruktúra esetén ezeket az adatokat pl. korábbi (terv)dokumentációkból, a Közvilágítási naptár alapján, vagy az energiaszolgáltatóval történő elszámolása adatai alapján határozhatja meg. "Új létesítés" esetén, elsősorban már rendelkezésre álló kiviteli tervnek megfelelően, vagy előzetes műszaki felmérés, tájékoztatás ill. a beruházás előkészítése során meghatározott adatok alapján adhatja meg.
</t>
        </r>
        <r>
          <rPr>
            <b/>
            <sz val="9"/>
            <color indexed="81"/>
            <rFont val="Tahoma"/>
            <family val="2"/>
            <charset val="238"/>
          </rPr>
          <t xml:space="preserve">
"Új létesítés tervezéssel"</t>
        </r>
        <r>
          <rPr>
            <sz val="9"/>
            <color indexed="81"/>
            <rFont val="Tahoma"/>
            <family val="2"/>
            <charset val="238"/>
          </rPr>
          <t xml:space="preserve"> esetén az egyes lámpatestek üzemidejét is ajánlattevő adja meg a 4) munkalapon. Tehát ha ajánlatkérőként a 8. sorban ezt az opciót választotta, akkor a 27:49 sorok celláit nem kell kitöltenie, a cellák automatikusan sötét szürke hátteret kapnak.
</t>
        </r>
      </text>
    </comment>
    <comment ref="B51" authorId="0" shapeId="0" xr:uid="{00000000-0006-0000-0200-000007000000}">
      <text>
        <r>
          <rPr>
            <sz val="9"/>
            <color indexed="81"/>
            <rFont val="Tahoma"/>
            <family val="2"/>
            <charset val="238"/>
          </rPr>
          <t xml:space="preserve">
Meglévő szolgáltatási, üzemeltetési szerződése alapján, illetve ha ajánlatkérőként jelenleg is ellát üzemeltetési, karbantartási feladatokat, akkor tevékenységének gazdálkodási adatai alapján határozható meg. Az itt megadott költségeket a számítások minden ajánlat esetében egységesen kezelik. A költségek tartalmátról célszerű információt szolgáltatni az ajánlattevők számára a közbeszerzési dokumentumokban 
Átlagos, éves költség világítótestenként és/vagy éves karbantartási költség egy összegben, mindkettőbe beleértve a munkaerőt és a szükséges felszereléseket, anyagokat is
(pl. renelkezésre állás, csere, bejárás, mérési költség, lámpatisztítás stb.,) </t>
        </r>
      </text>
    </comment>
    <comment ref="B55" authorId="0" shapeId="0" xr:uid="{00000000-0006-0000-0200-000008000000}">
      <text>
        <r>
          <rPr>
            <sz val="9"/>
            <color indexed="81"/>
            <rFont val="Tahoma"/>
            <family val="2"/>
            <charset val="238"/>
          </rPr>
          <t>A fenti kategóriákba nem sorolható éves költségek, világítótestek darabszámára vetítve és/vagy egy összegben, amennyiben releváns. Pontos tartalmukat a közbeszerzési dokumentációban kell megadni.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Czeglédi Ildikó</author>
    <author>Bence</author>
    <author>Ildi Czeglédi</author>
  </authors>
  <commentList>
    <comment ref="B18" authorId="0" shapeId="0" xr:uid="{00000000-0006-0000-0300-000001000000}">
      <text>
        <r>
          <rPr>
            <sz val="9"/>
            <color indexed="81"/>
            <rFont val="Tahoma"/>
            <family val="2"/>
            <charset val="238"/>
          </rPr>
          <t xml:space="preserve">
"Korszerűsítés, rekonstrukció, csere" esetén, ha az oszlopok sűrítését javasolja ajánlatában, itt adhatja meg az újonnan létesítendő/bevonandó tartószerkezetek adatait.
"Új létesítés" esetén csak a költségadatokat töltse ki (20-21.sor) és ne ismételje meg az ajánlatkérő által már megadott darabszámot, mivel az a tartószerkezetek számának duplikálásához vezet a számításokban! 
"Új létesítés tervezéssel" esetén itt adja meg az ajánlata szerint létesítendő/bevonandó tartószerkezetek adatait.
Amennyiben valamely adat nem releváns, írjon az adott cellába nullát!</t>
        </r>
      </text>
    </comment>
    <comment ref="B19" authorId="0" shapeId="0" xr:uid="{00000000-0006-0000-0300-000002000000}">
      <text>
        <r>
          <rPr>
            <sz val="9"/>
            <color indexed="81"/>
            <rFont val="Tahoma"/>
            <family val="2"/>
            <charset val="238"/>
          </rPr>
          <t xml:space="preserve">"Új létesítés" esetén nem kell megismételni az Ajánlatkérő által a 3) munkalapon már megadott oszlopszámot, mert az a számításokban az oszlopszám duplikálásához vezetne!
</t>
        </r>
      </text>
    </comment>
    <comment ref="B21" authorId="0" shapeId="0" xr:uid="{00000000-0006-0000-0300-000003000000}">
      <text>
        <r>
          <rPr>
            <sz val="9"/>
            <color indexed="81"/>
            <rFont val="Tahoma"/>
            <family val="2"/>
            <charset val="238"/>
          </rPr>
          <t>Minden feladattal és erőforrással együtt (vö.műszaki dokumentációval)</t>
        </r>
      </text>
    </comment>
    <comment ref="B23" authorId="0" shapeId="0" xr:uid="{00000000-0006-0000-0300-000004000000}">
      <text>
        <r>
          <rPr>
            <b/>
            <sz val="9"/>
            <color indexed="81"/>
            <rFont val="Tahoma"/>
            <family val="2"/>
            <charset val="238"/>
          </rPr>
          <t xml:space="preserve">
</t>
        </r>
        <r>
          <rPr>
            <sz val="9"/>
            <color indexed="81"/>
            <rFont val="Tahoma"/>
            <family val="2"/>
            <charset val="238"/>
          </rPr>
          <t>A világítótestek adatait a közbeszerzési dokumentumok követelményeinek, különösen a műszaki specifikációban foglaltaknak megfelelően kell megadni!</t>
        </r>
      </text>
    </comment>
    <comment ref="B25" authorId="0" shapeId="0" xr:uid="{00000000-0006-0000-0300-000005000000}">
      <text>
        <r>
          <rPr>
            <sz val="9"/>
            <color indexed="81"/>
            <rFont val="Tahoma"/>
            <family val="2"/>
            <charset val="238"/>
          </rPr>
          <t xml:space="preserve">A műszaki dokumentációnak megfelelően, illetve az ajánlatában szereplő műszaki megoldásnak megfelelően
</t>
        </r>
      </text>
    </comment>
    <comment ref="B27" authorId="0" shapeId="0" xr:uid="{00000000-0006-0000-0300-000006000000}">
      <text>
        <r>
          <rPr>
            <sz val="9"/>
            <color indexed="81"/>
            <rFont val="Tahoma"/>
            <family val="2"/>
            <charset val="238"/>
          </rPr>
          <t xml:space="preserve">Opcionális, csak akkor kell kitölteni,  ha a pályázati dokumentáció előírja!
</t>
        </r>
      </text>
    </comment>
    <comment ref="B28" authorId="0" shapeId="0" xr:uid="{00000000-0006-0000-0300-000007000000}">
      <text>
        <r>
          <rPr>
            <sz val="9"/>
            <color indexed="81"/>
            <rFont val="Tahoma"/>
            <family val="2"/>
            <charset val="238"/>
          </rPr>
          <t>Opcionális, csak akkor kell kitölteni,  ha a pályázati dokumentáció előírja!</t>
        </r>
      </text>
    </comment>
    <comment ref="B29" authorId="0" shapeId="0" xr:uid="{00000000-0006-0000-0300-000008000000}">
      <text>
        <r>
          <rPr>
            <sz val="9"/>
            <color indexed="81"/>
            <rFont val="Tahoma"/>
            <family val="2"/>
            <charset val="238"/>
          </rPr>
          <t xml:space="preserve">
Üzemi és egyéb veszteségeket is beleértve, elszámolási teljesítmény.</t>
        </r>
      </text>
    </comment>
    <comment ref="B33" authorId="1" shapeId="0" xr:uid="{00000000-0006-0000-0300-000009000000}">
      <text>
        <r>
          <rPr>
            <sz val="9"/>
            <color indexed="81"/>
            <rFont val="Tahoma"/>
            <family val="2"/>
            <charset val="238"/>
          </rPr>
          <t>Minden feladattal és erőforrással együtt (vö. közbeszerzési műszaki dokumentáció), amennyiben releváns.</t>
        </r>
      </text>
    </comment>
    <comment ref="B94" authorId="0" shapeId="0" xr:uid="{00000000-0006-0000-0300-00000A000000}">
      <text>
        <r>
          <rPr>
            <b/>
            <sz val="9"/>
            <color indexed="81"/>
            <rFont val="Tahoma"/>
            <family val="2"/>
            <charset val="238"/>
          </rPr>
          <t xml:space="preserve">
</t>
        </r>
        <r>
          <rPr>
            <sz val="9"/>
            <color indexed="81"/>
            <rFont val="Tahoma"/>
            <family val="2"/>
            <charset val="238"/>
          </rPr>
          <t>A közbeszerzési dokumentumok követelményeinek, különösen a műszaki specifikációban foglaltaknak megfelelően kell megadni, beleértve az összes feladatot és erőforrást. 
Amennyiben ezen eszközök költsége több oszlopban is szereplő világítótestekre/területekre vonatkozik, akkor vagy az adott oszlopokra szétosztva az ajánlatkérői instrukciók szerint, vagy egy oszlopban, egy összegben kell a költségeket megadni.</t>
        </r>
      </text>
    </comment>
    <comment ref="B101" authorId="1" shapeId="0" xr:uid="{00000000-0006-0000-0300-00000B000000}">
      <text>
        <r>
          <rPr>
            <sz val="9"/>
            <color indexed="81"/>
            <rFont val="Tahoma"/>
            <family val="2"/>
            <charset val="238"/>
          </rPr>
          <t xml:space="preserve">
Amennyiben releváns, a közbeszerzési dokumentumoknak, különösen a műszaki dokumentációnak megfelelő tartalommal, pl. driver csere, szerelvénylap csere, LED-panel/modul cseréje, irányítástechnikai berendezés cseréjének költsége stb. Átlagos költség, beleértve a munkaerőt és a szükséges felszereléseket, anyagokat is.
</t>
        </r>
      </text>
    </comment>
    <comment ref="B102" authorId="2" shapeId="0" xr:uid="{00000000-0006-0000-0300-00000C000000}">
      <text>
        <r>
          <rPr>
            <sz val="9"/>
            <color indexed="81"/>
            <rFont val="Tahoma"/>
            <family val="2"/>
            <charset val="238"/>
          </rPr>
          <t>Amennyiben releváns, bejárás, mérési költség, lámpatisztítás stb., a kiírás műszaki előírásainak megfelelően</t>
        </r>
      </text>
    </comment>
    <comment ref="B107" authorId="0" shapeId="0" xr:uid="{00000000-0006-0000-0300-00000D000000}">
      <text>
        <r>
          <rPr>
            <sz val="9"/>
            <color indexed="81"/>
            <rFont val="Tahoma"/>
            <family val="2"/>
            <charset val="238"/>
          </rPr>
          <t xml:space="preserve">
A fenti kategóriákba nem sorolható, de a kiírás szerinti feladat, illetve ajánlatának részét képező költségek, melyek az eszközök használatának megkezdésével kapcsolatban felmerülő, egyszeri költségek.
pl. oktatás, képzés
</t>
        </r>
      </text>
    </comment>
    <comment ref="B108" authorId="0" shapeId="0" xr:uid="{00000000-0006-0000-0300-00000E000000}">
      <text>
        <r>
          <rPr>
            <sz val="9"/>
            <color indexed="81"/>
            <rFont val="Tahoma"/>
            <family val="2"/>
            <charset val="238"/>
          </rPr>
          <t>A fenti kategóriákba nem sorolható, de a kiírás szerinti feladat, illetve ajánlatának részét képező költségek, melyek az eszközök használatával kapcsolatban minden évben felmerülnek. 
pl. software  licensz díj</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Czeglédi Ildikó</author>
  </authors>
  <commentList>
    <comment ref="A22" authorId="0" shapeId="0" xr:uid="{00000000-0006-0000-0700-000001000000}">
      <text>
        <r>
          <rPr>
            <sz val="9"/>
            <color indexed="81"/>
            <rFont val="Tahoma"/>
            <family val="2"/>
            <charset val="238"/>
          </rPr>
          <t>Minden alábbi táblázat megfelel a 2)-4) munkalapok E:N oszloptartományaiban szereplő egy-egy oszlopnak</t>
        </r>
      </text>
    </comment>
  </commentList>
</comments>
</file>

<file path=xl/sharedStrings.xml><?xml version="1.0" encoding="utf-8"?>
<sst xmlns="http://schemas.openxmlformats.org/spreadsheetml/2006/main" count="833" uniqueCount="444">
  <si>
    <t>%</t>
  </si>
  <si>
    <t>Watt</t>
  </si>
  <si>
    <t>HUF</t>
  </si>
  <si>
    <t>kg CO2/kWh</t>
  </si>
  <si>
    <t>m2</t>
  </si>
  <si>
    <r>
      <t>kg CO</t>
    </r>
    <r>
      <rPr>
        <vertAlign val="subscript"/>
        <sz val="9"/>
        <rFont val="Arial"/>
        <family val="2"/>
        <charset val="1"/>
      </rPr>
      <t>2-</t>
    </r>
    <r>
      <rPr>
        <sz val="9"/>
        <rFont val="Arial"/>
        <family val="2"/>
        <charset val="1"/>
      </rPr>
      <t>eq/kWh</t>
    </r>
  </si>
  <si>
    <r>
      <t>kg CO</t>
    </r>
    <r>
      <rPr>
        <vertAlign val="subscript"/>
        <sz val="9"/>
        <rFont val="Arial"/>
        <family val="2"/>
      </rPr>
      <t>2-</t>
    </r>
    <r>
      <rPr>
        <sz val="9"/>
        <rFont val="Arial"/>
        <family val="2"/>
      </rPr>
      <t>eq/kWh</t>
    </r>
  </si>
  <si>
    <t>Bevezetés</t>
  </si>
  <si>
    <t>Az LCC Segédlet alkalmazási köre</t>
  </si>
  <si>
    <t>A Segédlet felépítése</t>
  </si>
  <si>
    <t>Ajánlatkérői alapadatok</t>
  </si>
  <si>
    <t>LCC Eredmények, összegzés</t>
  </si>
  <si>
    <t>Referencia adatok</t>
  </si>
  <si>
    <t>CO2 kibocsátás</t>
  </si>
  <si>
    <t>A telepítés azonosítása:</t>
  </si>
  <si>
    <t>Az LCC számításának alapvető paraméterei:</t>
  </si>
  <si>
    <t>Ország</t>
  </si>
  <si>
    <t>Pénznem</t>
  </si>
  <si>
    <t>LCC értékelési periódus</t>
  </si>
  <si>
    <t>Az üzemeltetési költségek kiszámításának alapvető paraméterei:</t>
  </si>
  <si>
    <t>Villamosenergia ára</t>
  </si>
  <si>
    <t>évek</t>
  </si>
  <si>
    <t>A karbantartási költségek kiszámításának alapvető paraméterei:</t>
  </si>
  <si>
    <t>óra/év</t>
  </si>
  <si>
    <t>Maximális teljesítmény</t>
  </si>
  <si>
    <t>db</t>
  </si>
  <si>
    <t>A telepítés éves energiafogyasztási indexe (AECI)</t>
  </si>
  <si>
    <t>A lámpatest hasznos élettartama</t>
  </si>
  <si>
    <t>A fényforrás hasznos élettartama</t>
  </si>
  <si>
    <t>A fényforrás költsége</t>
  </si>
  <si>
    <t>Az életciklusköltség-számítás eredményeinek ábrázolása</t>
  </si>
  <si>
    <t>Egyéb éves karbantartási költségek</t>
  </si>
  <si>
    <t>Egyéb kezdeti egyszeri költségek</t>
  </si>
  <si>
    <t>Biztosítás, adók és díjak</t>
  </si>
  <si>
    <t>Kamatköltségek</t>
  </si>
  <si>
    <t>Egyéb éves költségek</t>
  </si>
  <si>
    <t>A nemzeti villamosenergia-mix CO2-ekv kibocsátása</t>
  </si>
  <si>
    <t>A CO2-egyenérték költsége</t>
  </si>
  <si>
    <t>Az ajánlatkérőnél felmerülő egyéb költségek (nem kötelező):</t>
  </si>
  <si>
    <t>Diszkont ráta</t>
  </si>
  <si>
    <t>Magyarország</t>
  </si>
  <si>
    <t>Ajánlatkérő által megadott adatok: Az életciklus-költségek kiszámításának egységes paraméterei és alapadatai.</t>
  </si>
  <si>
    <t>Kérjük, válasszon!</t>
  </si>
  <si>
    <t>Energia felhasználás opciók</t>
  </si>
  <si>
    <t>A Segédlet használata</t>
  </si>
  <si>
    <t xml:space="preserve">Ajánlatának elbírálásához kérjük, adja meg az ajánlatával kapcsolatos információkat az alábbi táblázat FEHÉR celláinak kitöltésével. </t>
  </si>
  <si>
    <t>Beszerzési költség</t>
  </si>
  <si>
    <t>Karbantartási költségek jelenértéke</t>
  </si>
  <si>
    <t>Egyéb költségek jelenértéke</t>
  </si>
  <si>
    <t>Externális költségek jelenértéke</t>
  </si>
  <si>
    <t>Összes beszerzési költség</t>
  </si>
  <si>
    <t>Összes karbantartási költség jelenértéke</t>
  </si>
  <si>
    <t>Összes egyéb költség jelenértéke</t>
  </si>
  <si>
    <t>Összes extenális költség jelenértéke</t>
  </si>
  <si>
    <t>i</t>
  </si>
  <si>
    <t>Definíciók és képletek</t>
  </si>
  <si>
    <t>Megnevezés</t>
  </si>
  <si>
    <t>Leírás</t>
  </si>
  <si>
    <t>Képlet</t>
  </si>
  <si>
    <t>Ajánlatkérő által megadott adatok: Az életciklus-költségek számításának közös paraméterei</t>
  </si>
  <si>
    <t>A telepítés hivatkozása (és adott esetben oszlopsor)</t>
  </si>
  <si>
    <t xml:space="preserve"> A pályázati dokumentumokban szereplő és a Segédletben értékelt egyes létesítmények azonosítója (pl. A utca, B út stb.). Ha a telepítés különböző típusú oszlopokkal rendelkezik, különböző típusú lámpatestekkel, hivatkozzon minden oszloptípusra egy másik oszlopban (pl. utca A-magas oszlopsor, utca A-alacsony oszlopsor), mivel az eszköz oszloptípusonként dolgozza fel az információkat.</t>
  </si>
  <si>
    <t>Azonos típusú oszlopok száma a telepítésben</t>
  </si>
  <si>
    <r>
      <t xml:space="preserve"> Az ajánlattételi dokumentációban meghatározott oszlopok száma a létesítményben. </t>
    </r>
    <r>
      <rPr>
        <sz val="11"/>
        <color rgb="FFFF0000"/>
        <rFont val="Arial"/>
        <family val="2"/>
        <charset val="238"/>
      </rPr>
      <t>Ez vonatkozik az utólagos felszerelési projektekre, amelyek nem tartalmazzák az oszlopok újraelosztását. Ezt a mezőt üresen kell hagyni, ha a szerződés a teljes létesítmény tervezésére vonatkozik - beleértve az oszlopok elhelyezését is -, mivel az oszlopok számát az ajánlattevők javasolják ajánlatukban.</t>
    </r>
  </si>
  <si>
    <t>Valuta</t>
  </si>
  <si>
    <t>HUF /EUR?</t>
  </si>
  <si>
    <t>LCC értékelési időszak</t>
  </si>
  <si>
    <r>
      <t xml:space="preserve">Az évek száma, amelyek során a különböző megoldások életciklus-költségeit ki kell számítani és összehasonlítani. Általában meg kell egyeznie a leghosszabb élettartamú lámpatest élettartamával. A rövidebb élettartam vagy értékelési időszak nagyobb súlyt ad a vételárnak, míg a hosszabb időtartam az üzemeltetési és karbantartási költségeknek. Referenciaként a lámpatestek élettartama </t>
    </r>
    <r>
      <rPr>
        <sz val="11"/>
        <color rgb="FF00B0F0"/>
        <rFont val="Arial"/>
        <family val="2"/>
        <charset val="238"/>
      </rPr>
      <t>30 év a bevett gyakorlat (100 ezer óra az 24 év, mi max 20 évet javaslunk.)</t>
    </r>
    <r>
      <rPr>
        <sz val="11"/>
        <rFont val="Arial"/>
        <family val="2"/>
      </rPr>
      <t xml:space="preserve"> az </t>
    </r>
    <r>
      <rPr>
        <sz val="11"/>
        <color rgb="FFFF0000"/>
        <rFont val="Arial"/>
        <family val="2"/>
        <charset val="238"/>
      </rPr>
      <t>"Európai Bizottság DG TREN. Előkészítő tanulmányok az energiafelhasználó termékek környezetbarát tervezési követelményeihez. 9. tétel Közúti világítás. Végső jelentés. 2007"</t>
    </r>
    <r>
      <rPr>
        <sz val="11"/>
        <rFont val="Arial"/>
        <family val="2"/>
      </rPr>
      <t xml:space="preserve"> szerint. </t>
    </r>
    <r>
      <rPr>
        <sz val="11"/>
        <color rgb="FFFF0000"/>
        <rFont val="Arial"/>
        <family val="2"/>
        <charset val="238"/>
      </rPr>
      <t>A közlekedési jelzőlámpák esetében határozzon meg egy értékelési időszakot az ilyen létesítmények átlagos élettartama alapján az Ön hatóságában vagy régiójában.</t>
    </r>
  </si>
  <si>
    <r>
      <t xml:space="preserve"> A diszkontrátát a jövőbeni költségek jelenértékének kiszámításához használják.</t>
    </r>
    <r>
      <rPr>
        <sz val="11"/>
        <color rgb="FFFF0000"/>
        <rFont val="Arial"/>
        <family val="2"/>
        <charset val="238"/>
      </rPr>
      <t xml:space="preserve"> Egy 2%-os diszkont ráta alkalmazásához referenciaként szolgálhasznál az "Európai Bizottság DG TREN. Előkészítő tanulmányok az energiafelhasználó termékek környezetbarát tervezési követelményeihez. 9. tétel Közvilágítás. Zárójelentés. 2007"</t>
    </r>
    <r>
      <rPr>
        <sz val="11"/>
        <rFont val="Arial"/>
        <family val="2"/>
        <charset val="1"/>
      </rPr>
      <t xml:space="preserve"> alapján. Alternatív megoldásként az </t>
    </r>
    <r>
      <rPr>
        <sz val="11"/>
        <color rgb="FFFF0000"/>
        <rFont val="Arial"/>
        <family val="2"/>
        <charset val="238"/>
      </rPr>
      <t>Európai Bizottság Regionális és Várospolitikai Főigazgatósága</t>
    </r>
    <r>
      <rPr>
        <sz val="11"/>
        <rFont val="Arial"/>
        <family val="2"/>
        <charset val="1"/>
      </rPr>
      <t xml:space="preserve"> azt javasolja, hogy </t>
    </r>
    <r>
      <rPr>
        <sz val="11"/>
        <color rgb="FFFF0000"/>
        <rFont val="Arial"/>
        <family val="2"/>
        <charset val="238"/>
      </rPr>
      <t>általános szabályként 5 %-os szociális diszkontrátát alkalmazzanak viszonyítási alapként a kohéziós tagállamokban és 3 %-os mértéket a többi tagállamban. Az egyszerűbb számítás érdekében állítsa a diszkontrátát 0-ra.</t>
    </r>
  </si>
  <si>
    <t>A jövőbeli költségek jelenértékké történő átalakításához az eszközben 3 tényezőt használnak a pontos jövőbeli költségek vagy az értékelési időszakban felmerülő évesített költségek átalakítására. Ezek a következők:</t>
  </si>
  <si>
    <r>
      <t xml:space="preserve"> Az áramszolgáltatás költsége, </t>
    </r>
    <r>
      <rPr>
        <sz val="11"/>
        <color rgb="FFFF0000"/>
        <rFont val="Arial"/>
        <family val="2"/>
        <charset val="238"/>
      </rPr>
      <t xml:space="preserve">minden adóval és díjjal együtt </t>
    </r>
    <r>
      <rPr>
        <sz val="11"/>
        <rFont val="Arial"/>
        <family val="2"/>
      </rPr>
      <t>(pénznem/kWh). A világítási rendszer vagy a közlekedési jelzések energiafogyasztásához kapcsolódó üzemeltetési költségek kiszámítására szolgál.</t>
    </r>
  </si>
  <si>
    <t>Villamosenergia éves reál áremelkedése</t>
  </si>
  <si>
    <r>
      <t xml:space="preserve">Villamos energia átlagos áremelkedése az Ön országában vagy hatóságában. </t>
    </r>
    <r>
      <rPr>
        <sz val="11"/>
        <color rgb="FFFF0000"/>
        <rFont val="Arial"/>
        <family val="2"/>
        <charset val="238"/>
      </rPr>
      <t>Tartalmaznia kell az összes vissza nem igényelhető adót és díjat, és ki kell igazítani az infláció hatásának kiküszöbölésére.</t>
    </r>
    <r>
      <rPr>
        <sz val="11"/>
        <rFont val="Arial"/>
        <family val="2"/>
      </rPr>
      <t xml:space="preserve"> A nemzeti adatokhoz áttekintheti a hivatalos statisztikai adatokat </t>
    </r>
    <r>
      <rPr>
        <sz val="11"/>
        <color rgb="FFFF0000"/>
        <rFont val="Arial"/>
        <family val="2"/>
        <charset val="238"/>
      </rPr>
      <t>(például az Eurostatban -</t>
    </r>
    <r>
      <rPr>
        <i/>
        <sz val="11"/>
        <color rgb="FFFF0000"/>
        <rFont val="Arial"/>
        <family val="2"/>
        <charset val="238"/>
      </rPr>
      <t>Adatbázis téma szerint/Környezet és energia/Energia (nrg)/Energiastatisztika - földgáz és villamos energia ára (nrg_price)/Villamos ára nem háztartási fogyasztóknak (nrg_pc_205)</t>
    </r>
    <r>
      <rPr>
        <sz val="11"/>
        <color rgb="FFFF0000"/>
        <rFont val="Arial"/>
        <family val="2"/>
        <charset val="238"/>
      </rPr>
      <t xml:space="preserve"> </t>
    </r>
    <r>
      <rPr>
        <sz val="11"/>
        <rFont val="Arial"/>
        <family val="2"/>
      </rPr>
      <t>; saját szervezetének adataihoz tájékozódhat a múltbeli villanyszámlákról, pl. az elmúlt 5 évről, és módosíthatja az infláció hatását. Az egyszerűbb számítás érdekében állítsa az éves villamosenergia-áremelkedést 0-ra.</t>
    </r>
  </si>
  <si>
    <t>Energia fogyasztás</t>
  </si>
  <si>
    <r>
      <rPr>
        <sz val="11"/>
        <color rgb="FFFF0000"/>
        <rFont val="Arial"/>
        <family val="2"/>
        <charset val="238"/>
      </rPr>
      <t>A legördülő menüből kiválaszthatja, hogy az értékelési időszak energiafogyasztása hogyan kerüljön kiszámításra,</t>
    </r>
    <r>
      <rPr>
        <sz val="11"/>
        <rFont val="Arial"/>
        <family val="2"/>
      </rPr>
      <t xml:space="preserve"> ami befolyásolja, hogy az ajánlattevőknek milyen információkat kell megadniuk a számításhoz. Ennek alapja lehet:
1) Vagy az adott telepítés éves energiafogyasztási indexe (AECI kWh/m2-ben), ha a pályázati dokumentáció az EU GPP Kritériumainak megfelelően ezt előírja. Az AECI és a megvilágítandó terület szorzata biztosítja a létesítmény éves energiafogyasztását. 
2) Vagy a hatóság által meghatározott éves üzemidő és az ajánlattevők által javasolt lámpatestek teljesítménye alapján. Mindkét paraméter szorzata biztosítja a létesítmény éves energiafogyasztását. Ezt az opciót kell kiválasztani a közlekedési lámpáknál, mivel az AECI csak az útvilágításra vonatkozik.</t>
    </r>
  </si>
  <si>
    <t>A telepítés által megvilágítandó terület</t>
  </si>
  <si>
    <r>
      <t>Terület (m-ben</t>
    </r>
    <r>
      <rPr>
        <vertAlign val="superscript"/>
        <sz val="11"/>
        <rFont val="Arial"/>
        <family val="2"/>
      </rPr>
      <t>2</t>
    </r>
    <r>
      <rPr>
        <sz val="11"/>
        <rFont val="Arial"/>
        <family val="2"/>
      </rPr>
      <t xml:space="preserve"> ), amelyet az útvilágítási rendszernek biztosítania kell. Ez csak az útvilágítási berendezések üzemeltetési költségeinek kiszámításához szükséges, ha az ajánlattevőknek ki kell számítaniuk a létesítmény éves energiafogyasztási indexét (AECI) az EU GPP-kritériumainak megfelelően.</t>
    </r>
  </si>
  <si>
    <t>Teljes teljesítményű lámpatestek üzemórái</t>
  </si>
  <si>
    <r>
      <t>Évente, amikor a világítási rendszer vagy a közlekedési jelzőlámpák teljes teljesítményű üzemmódban működnek.</t>
    </r>
    <r>
      <rPr>
        <sz val="11"/>
        <color rgb="FF00B0F0"/>
        <rFont val="Arial"/>
        <family val="2"/>
        <charset val="238"/>
      </rPr>
      <t xml:space="preserve"> Általában 4000 óra, Bp.-en 4150 óra.</t>
    </r>
  </si>
  <si>
    <t>Lámpatestek üzemórái csökkentett teljesítményszinten (1 és 2)</t>
  </si>
  <si>
    <t xml:space="preserve"> Évente, amikor a világítási rendszer vagy a közlekedési jelzőlámpák csökkentett teljesítményű üzemmódban működnek a fényerő-szabályozók vagy más vezérlőrendszerek használata miatt. Legfeljebb két különböző csökkentett teljesítményű üzemmód engedélyezett a szerszámban.</t>
  </si>
  <si>
    <t>Fenntartási költségek</t>
  </si>
  <si>
    <t>Legördülő menüből kiválaszthatja, hogy a karbantartási költségek hogyan számíthatók ki az eszközben. Két lehetőség áll rendelkezésre: 1) Az ajánlatkérő saját adatai alapján, ha a karbantartást saját személyzettel és erőforrásokkal végzik, vagy ha más szerződés alapján végzik. 2) Az ajánlattevők által megadott adatok alapján. Ennek akkor van jelentősége, ha a karbantartási feladatokat maga a vállalkozó fogja elvégezni, vagy ha a pályázatban olyan újításokat irányoznak elő, amelyek csökkenthetik a karbantartási költségeket (alapvetően a cserék időigényét tekintve), ezért az ajánlattevők becslését részesítik előnyben. Ezekben az esetekben az ajánlatkérő szervnek egyértelműen meg kell határoznia, hogy az ajánlattételi dokumentációban, ideértve a költségek kiszámításának módját, és milyen közös paramétereket kell használni (például óránkénti munkaerőköltség), és az ajánlattevőknek ajánlatukban részletezniük kell a becslések kiszámításának módját. biztosítsák azok helyességét.</t>
  </si>
  <si>
    <t>A hatóság átlagos karbantartási költsége</t>
  </si>
  <si>
    <r>
      <rPr>
        <sz val="11"/>
        <color rgb="FF00B0F0"/>
        <rFont val="Arial"/>
        <family val="2"/>
        <charset val="238"/>
      </rPr>
      <t xml:space="preserve"> lámpatestek, fényforrások, előtétek</t>
    </r>
    <r>
      <rPr>
        <sz val="11"/>
        <rFont val="Arial"/>
        <family val="2"/>
      </rPr>
      <t xml:space="preserve"> cseréjének költségei és egyéb éves karbantartási költségek, amelyeket az ajánlatkérő fedez, akár saját személyzettel, akár eltérő karbantartási szerződéssel. Ezeknek tartalmazniuk kell a munka- és felszerelési költségeket - szerszámokat és gépeket -, de nem magukban a kicserélt alkatrészek (lámpatestek, fényforrások vagy előtét) költségeit, mivel ezek az ajánlattevők ajánlatától függenek. Ezeket a költségparamétereket üresen kell hagyni, ha a karbantartási költségek az ajánlattevők ajánlatának részét képezik, vagy ha – a fentiekben kifejtettek szerint – az ajánlatok tartalmazhatnak olyan újításokat, amelyek hatással vannak a karbantartási költségekre, ezért az ajánlatkérők szívesebben kérik az ajánlattevőket, hogy adjanak meg egy becslést, amely alapján a karbantartási költségek milyen költségekkel járnak. saját számadatok használata helyett.</t>
    </r>
  </si>
  <si>
    <t>A hatóság által viselt egyéb költségek:</t>
  </si>
  <si>
    <r>
      <t xml:space="preserve"> szerződés kezdetekor a hatóságnál az ajánlatoktól független, korábbi költségkategóriákba nem tartozó költségek (pl. </t>
    </r>
    <r>
      <rPr>
        <sz val="11"/>
        <color rgb="FF00B0F0"/>
        <rFont val="Arial"/>
        <family val="2"/>
        <charset val="238"/>
      </rPr>
      <t xml:space="preserve">tervezés, mérések, közbeszerzési díjak, </t>
    </r>
    <r>
      <rPr>
        <sz val="11"/>
        <rFont val="Arial"/>
        <family val="2"/>
      </rPr>
      <t>személyzet képzése, konfigurációk stb.).</t>
    </r>
  </si>
  <si>
    <t xml:space="preserve"> A hatóság által fizetendő költségek (amennyiben az ajánlattevők ajánlatában nem szerepelnek) a közúti világítás és jelzőlámpák beszerzésével, használatával kapcsolatos biztosítási, adók és egyéb díjak miatt (kivéve az áfát, mivel a pályázatokat ÁFA nélkül kell elbírálni).</t>
  </si>
  <si>
    <t xml:space="preserve"> Harmadik félen (általában pénzügyi intézményen) keresztül a beszerzés finanszírozásával kapcsolatban felmerülő becsült költségek.</t>
  </si>
  <si>
    <t xml:space="preserve"> A hatóságnál évente felmerülő, az ajánlatoktól független, korábbi költségkategóriákban nem szereplő költségek (pl. rendszeres képzések stb.).</t>
  </si>
  <si>
    <t>A környezeti externáliák (externalitási költségek) figyelembevételének alapvető paraméterei:</t>
  </si>
  <si>
    <r>
      <t>CO</t>
    </r>
    <r>
      <rPr>
        <sz val="8"/>
        <rFont val="Arial"/>
        <family val="2"/>
      </rPr>
      <t>2-ekv</t>
    </r>
    <r>
      <rPr>
        <sz val="11"/>
        <rFont val="Arial"/>
        <family val="2"/>
        <charset val="1"/>
      </rPr>
      <t xml:space="preserve"> a nemzeti villamosenergia-mix kibocsátása</t>
    </r>
  </si>
  <si>
    <r>
      <t>nemzeti villamosenergia-mix kibocsátási tényezője (kg CO</t>
    </r>
    <r>
      <rPr>
        <sz val="8"/>
        <rFont val="Arial"/>
        <family val="2"/>
      </rPr>
      <t>2-ekv</t>
    </r>
    <r>
      <rPr>
        <sz val="11"/>
        <rFont val="Arial"/>
        <family val="2"/>
      </rPr>
      <t>/kWh) automatikusan biztosított a kiválasztott ország alapján. Az éghajlati hatás vagy externália (teljes CO</t>
    </r>
    <r>
      <rPr>
        <vertAlign val="subscript"/>
        <sz val="11"/>
        <rFont val="Arial"/>
        <family val="2"/>
      </rPr>
      <t>2-ekv</t>
    </r>
    <r>
      <rPr>
        <sz val="11"/>
        <rFont val="Arial"/>
        <family val="2"/>
      </rPr>
      <t xml:space="preserve"> kibocsátások) a létesítmények villamosenergia-fogyasztása miatt. A forrás a thinkstep AG Environmental Footprint adatkészletei – nevezetesen az EF_Climate Change faktor az LCIA Eredményeiből az egyes országok villamosenergia-hálózati keverékére vonatkozóan 1kV-60kV; AC, technológiai mix; fogyasztási mix, a fogyasztónak; </t>
    </r>
    <r>
      <rPr>
        <sz val="11"/>
        <color rgb="FF00B0F0"/>
        <rFont val="Arial"/>
        <family val="2"/>
        <charset val="238"/>
      </rPr>
      <t>1kV - 60kV-</t>
    </r>
    <r>
      <rPr>
        <sz val="11"/>
        <rFont val="Arial"/>
        <family val="2"/>
      </rPr>
      <t xml:space="preserve"> a Bizottság Környezeti lábnyom kísérleti szakasza (2013-2018) keretében fejlesztették ki. Az adatok érvényessége 2020 decemberéig szól.</t>
    </r>
  </si>
  <si>
    <r>
      <rPr>
        <sz val="11"/>
        <rFont val="Arial"/>
        <family val="2"/>
        <charset val="1"/>
      </rPr>
      <t>CO</t>
    </r>
    <r>
      <rPr>
        <sz val="8"/>
        <rFont val="Arial"/>
        <family val="2"/>
        <charset val="1"/>
      </rPr>
      <t>2-ekv</t>
    </r>
    <r>
      <rPr>
        <sz val="11"/>
        <rFont val="Arial"/>
        <family val="2"/>
        <charset val="1"/>
      </rPr>
      <t xml:space="preserve"> villamosenergia-szerződésének kibocsátását</t>
    </r>
  </si>
  <si>
    <r>
      <t>A saját áramforrás kibocsátási tényezője (kg CO</t>
    </r>
    <r>
      <rPr>
        <sz val="8"/>
        <rFont val="Arial"/>
        <family val="2"/>
        <charset val="1"/>
      </rPr>
      <t>2-ekv</t>
    </r>
    <r>
      <rPr>
        <sz val="11"/>
        <rFont val="Arial"/>
        <family val="2"/>
        <charset val="1"/>
      </rPr>
      <t xml:space="preserve"> /kWh). Ha meg van adva, a nemzeti mix helyett ezeket fogják használni a létesítmények energiafogyasztásához kapcsolódó éghajlati externáliák kiszámításához.</t>
    </r>
  </si>
  <si>
    <r>
      <rPr>
        <sz val="11"/>
        <rFont val="Arial"/>
        <family val="2"/>
        <charset val="1"/>
      </rPr>
      <t>CO költsége</t>
    </r>
    <r>
      <rPr>
        <sz val="8"/>
        <rFont val="Arial"/>
        <family val="2"/>
        <charset val="1"/>
      </rPr>
      <t>2-ekv</t>
    </r>
  </si>
  <si>
    <r>
      <t>Tényező a monetizáláshoz, vagyis az éghajlati externáliának (CO</t>
    </r>
    <r>
      <rPr>
        <sz val="8"/>
        <rFont val="Arial"/>
        <family val="2"/>
      </rPr>
      <t>2-ekv</t>
    </r>
    <r>
      <rPr>
        <sz val="11"/>
        <rFont val="Arial"/>
        <family val="2"/>
      </rPr>
      <t xml:space="preserve"> kibocsátások) a költségekbe. Uniós szinten a Közlekedési Főigazgatóságnak a Ricardo-AEA által 2014-ben készített „A szállítás külső költségeiről szóló kézikönyv frissítéséről” szóló jelentés 90 EUR/tonna központi értéket javasol (2010-es árakon) a 48 közötti tartományból. -168 EUR. Egyes országokban a kormány más adatokat is közölhet. Határozza meg az éghajlatváltozás externáliájának költségeit, ügyelve arra, hogy a felhasznált szám megfeleljen a 2014/24/EU irányelv 68. cikkének (2) bekezdésében meghatározott követelményeknek. Az eszköz a 90 EUR/tonna árat javasolja referenciaként használni (a jelenlegi árakhoz és adott esetben a nemzeti valutához igazítva).</t>
    </r>
  </si>
  <si>
    <t>Ajánlattevők által az Ajánlattevő válaszlapján keresztül megadott adatok: Tájékoztatás az ajánlatukról</t>
  </si>
  <si>
    <t>Az ajánlattevő azonosítása:</t>
  </si>
  <si>
    <t>Ajánlattevő azonosító neve</t>
  </si>
  <si>
    <t xml:space="preserve"> Az ajánlattevő azonosító neve az ajánlattevők általi ajánlatok gyors azonosításához.</t>
  </si>
  <si>
    <t>Beszerzési és telepítési költségmérő:</t>
  </si>
  <si>
    <t xml:space="preserve"> A javaslatban szereplő oszlopok száma. Ezt üresen kell hagyni, ha a számot az ajánlatkérő korábban meghatározta.</t>
  </si>
  <si>
    <t xml:space="preserve"> Az oszlop költsége - beleértve az alapozást és a rögzítőelemeket. Ezt üresen kell hagyni, ha az oszlopok nem szerepelnek a pályázati dokumentációban.</t>
  </si>
  <si>
    <t>Lámpatestek száma oszloponként</t>
  </si>
  <si>
    <t xml:space="preserve"> A javasolt telepítésben oszloponként beépített azonos típusú lámpatestek száma.</t>
  </si>
  <si>
    <t>A lámpatest költsége</t>
  </si>
  <si>
    <r>
      <t xml:space="preserve"> Minden lámpatest költsége, beleértve az összes elemet és alkatrészt (</t>
    </r>
    <r>
      <rPr>
        <sz val="11"/>
        <color rgb="FF00B0F0"/>
        <rFont val="Arial"/>
        <family val="2"/>
        <charset val="238"/>
      </rPr>
      <t>fényforrások, előtét, beépített vezérlőeszközök</t>
    </r>
    <r>
      <rPr>
        <sz val="11"/>
        <rFont val="Arial"/>
        <family val="2"/>
      </rPr>
      <t>).</t>
    </r>
  </si>
  <si>
    <t xml:space="preserve"> A lámpatest beépítési költsége</t>
  </si>
  <si>
    <t xml:space="preserve"> Az egyes lámpatestek felszerelésének költsége - beleértve az összes szükséges feladatot és erőforrást (emberi és anyagi egyaránt).</t>
  </si>
  <si>
    <t>Külső vezérlő és mérőeszközök költségei</t>
  </si>
  <si>
    <t xml:space="preserve"> Az eszközök telepítési költsége</t>
  </si>
  <si>
    <t xml:space="preserve"> A javasolt külső vezérlő- és mérőberendezések telepítésének költsége - beleértve a készülékek helyes telepítéséhez, beállításához és üzemeltetéséhez szükséges összes feladatot és erőforrást (emberi és anyagi egyaránt). A költséget oszloponként kell megadni. Ha a pályázati dokumentációban több oszlopsor szerepel, a pályázati dokumentációban és az eszközben szereplő oszloponkénti átlagértéket adja meg.</t>
  </si>
  <si>
    <r>
      <t xml:space="preserve"> szerződő fél által a szerződés kezdetekor elvégzendő egyéb kezdeti feladatok költsége (pl. </t>
    </r>
    <r>
      <rPr>
        <sz val="11"/>
        <color rgb="FF00B0F0"/>
        <rFont val="Arial"/>
        <family val="2"/>
        <charset val="238"/>
      </rPr>
      <t xml:space="preserve">mérések, dokumentáció, </t>
    </r>
    <r>
      <rPr>
        <sz val="11"/>
        <rFont val="Arial"/>
        <family val="2"/>
      </rPr>
      <t>alkatrészek leszállítása, szerelési kézikönyv kidolgozása, hatósági személyzet képzése, kiterjesztett garancia stb.). A költségeket oszloponként kell megadni, ezért a pályázati dokumentációban és az eszközben szerepeljen egy oszloponkénti átlagérték.</t>
    </r>
  </si>
  <si>
    <t>Működési költség paraméterek:</t>
  </si>
  <si>
    <t>AECI a telepítéshez</t>
  </si>
  <si>
    <t>Teljes teljesítményű lámpatest</t>
  </si>
  <si>
    <t xml:space="preserve"> A lámpatest energiafogyasztása (watt), beleértve az üzemi veszteségeket és egyéb tényezőket teljes teljesítményű üzemmódban.</t>
  </si>
  <si>
    <t>A lámpatest csökkentett teljesítménye</t>
  </si>
  <si>
    <t xml:space="preserve"> lámpatest teljesítménye (watt) a pályázati dokumentációban vagy az ajánlattevők ajánlatában meghatározott teljesítménycsökkentések alkalmazásakor. Ha a pontos csökkentett teljesítmény nem ismert, akkor feltételezhető, hogy az megfelel az egyenértékű világításcsökkentési szintnek (vagyis ha a világítási igényt 70%-ra csökkentjük, akkor a teljesítmény a teljes teljesítmény 70%-ának tekinthető). Rendelkezéseket kell tartalmazni a megfelelőség biztosítására a létesítmény működése során.</t>
  </si>
  <si>
    <t>A karbantartási költség paraméterei:</t>
  </si>
  <si>
    <t xml:space="preserve"> Az oszlop élettartama (években), ha ajánlattevők javasolják őket. Ennek legalább a pályázati dokumentációban előírt minimumnak kell lennie.</t>
  </si>
  <si>
    <t xml:space="preserve"> Az egyes lámpatesttípusok élettartama (években), a gyártó által megadottak szerint. Ennek legalább a pályázati dokumentációban előírt minimumnak kell lennie.</t>
  </si>
  <si>
    <t xml:space="preserve"> fényforrások hasznos névleges élettartama (órában), amely után ki kell őket cserélni a telepítés minimális világítási minőségének garantálása érdekében. A pályázati dokumentációban meghatározott normák és szabványok szerint kell kiszámítani. A LED-alapú fényforrások esetében az EU GPP-kritériumai megkövetelik, hogy a hasznos élettartamot az IES LM-80 (tényleges adatok) és az IES TM-21 (előrejelzési adatok) szabványok vagy egyenértékű vizsgálati módszerek alapján számítsák ki. Ennek legalább a pályázati dokumentációban előírt minimumnak kell lennie.</t>
  </si>
  <si>
    <t xml:space="preserve"> A lámpatestben lévő összes fényforrás költsége.</t>
  </si>
  <si>
    <t>Fényforrás csere költsége</t>
  </si>
  <si>
    <t xml:space="preserve"> lámpatestben lévő összes fényforrás cseréjének költsége - beleértve az összes feladatot és erőforrást (emberi és anyagi - szerszámok és gépek - egyaránt). Ha a szerződés nem tartalmaz karbantartási munkákat, de ez a paraméter kötelező, akkor ezt a költséget becslésen kell alapul venni. Ebben az esetben az ajánlatkérő szervnek egyértelműen meg kell határoznia, hogy az ajánlattételi dokumentációban (beleértve azok kiszámításának módját és a használandó általános paramétereket, például az óránkénti munkaerőköltséget) és az ajánlattevőknek részletezniük kell, hogyan számították ki ezeket a helyességük biztosítása érdekében.</t>
  </si>
  <si>
    <t>Előtét/vezérlőmű hasznos élettartama</t>
  </si>
  <si>
    <t xml:space="preserve"> Az előtét/vezérlőberendezés hasznos élettartama (órában), amely után ki kell őket cserélni. A pályázati dokumentációban meghatározott normák és szabványok szerint kell kiszámítani.</t>
  </si>
  <si>
    <t>Előtét/vezérlő berendezés költsége</t>
  </si>
  <si>
    <t xml:space="preserve"> A lámpatestben lévő összes előtét/vezérlő egység költsége.</t>
  </si>
  <si>
    <t>Előtét/vezérlőmű csere költsége</t>
  </si>
  <si>
    <t xml:space="preserve"> lámpatestben lévő összes előtét/vezérlő egység cseréjének költsége – beleértve az összes feladatot és erőforrást (emberi és anyagi – szerszámok és gépek – egyaránt). Ha a szerződés nem tartalmaz karbantartási munkákat, de ez a paraméter kötelező, akkor ezt a költséget becslésen kell alapul venni. Ebben az esetben az ajánlatkérő szervnek egyértelműen meg kell határoznia, hogy az ajánlattételi dokumentációban (beleértve azok kiszámításának módját és a használandó általános paramétereket, például az óránkénti munkaerőköltséget) és az ajánlattevőknek részletezniük kell, hogyan számították ki ezeket a helyességük biztosítása érdekében. Ezt a mezőt üresen kell hagyni, ha az előtét/vezérlőberendezés be van építve a fényforrásba, és ezért azok cseréjének költségei a fényforrás csereköltségének részét képezik. Ezt fel kell tüntetni az ajánlatban.</t>
  </si>
  <si>
    <t xml:space="preserve"> pályázati dokumentációban szereplő ajánlattevők által ellátandó egyéb éves feladatok költségei. Tartalmazhatnak ellenőrzéseket, takarítást és egyéb szolgáltatásokat. A költségeket oszloponként kell megadni, ezért adja meg ezen költségek oszloponkénti átlagértékét a pályázati dokumentációban és az eszközben.</t>
  </si>
  <si>
    <t>Beruházási költségek (beszerzés és telepítés)</t>
  </si>
  <si>
    <t xml:space="preserve"> Az egyes oszlopok beszerzési és telepítési költségei a szerződés kezdetekor feltételezhetően felmerülnek.</t>
  </si>
  <si>
    <t>Működési költségek</t>
  </si>
  <si>
    <r>
      <t xml:space="preserve"> Az értékelési időszakban az egyes </t>
    </r>
    <r>
      <rPr>
        <sz val="11"/>
        <color rgb="FF00B0F0"/>
        <rFont val="Arial"/>
        <family val="2"/>
        <charset val="238"/>
      </rPr>
      <t>oszlopok</t>
    </r>
    <r>
      <rPr>
        <sz val="11"/>
        <rFont val="Arial"/>
        <family val="2"/>
        <charset val="1"/>
      </rPr>
      <t xml:space="preserve"> energiafelhasználása miatti halmozott éves költség nettó jelenértékben kifejezve.</t>
    </r>
  </si>
  <si>
    <t>Karbantartási és szervizköltségek</t>
  </si>
  <si>
    <t xml:space="preserve"> Az értékelési időszak alatti összesített éves karbantartási és szervizköltségek az egyes oszlopokra vonatkozóan, nettó jelenértékben kifejezve.</t>
  </si>
  <si>
    <t>Egyéb költségek</t>
  </si>
  <si>
    <t>Egyéb kezdeti egyszeri költségek és az egyes oszlopok összesített éves költségei a biztosításból, adókból, kamatokból és egyéb éves költségekből az értékelési időszakban, nettó jelenértékben kifejezve.</t>
  </si>
  <si>
    <t>A külső költségek</t>
  </si>
  <si>
    <r>
      <t>Az értékelési időszak alatti összesített éves externáliás költségek az egyes oszlopok esetében nettó jelenértékben kifejezve. A 2014/24/EU irányelv értelmében az externáliás költségek olyan költségek, amelyeket egy termékhez, szolgáltatáshoz vagy építési munkához annak életciklusa során kapcsolódó környezeti externáliáknak tulajdonítanak (68. cikk). Az eszközben csak a CO-hoz kapcsolódó éghajlatváltozási hatás szerepel</t>
    </r>
    <r>
      <rPr>
        <sz val="8"/>
        <rFont val="Arial"/>
        <family val="2"/>
      </rPr>
      <t>2-ekv</t>
    </r>
    <r>
      <rPr>
        <sz val="11"/>
        <rFont val="Arial"/>
        <family val="2"/>
        <charset val="1"/>
      </rPr>
      <t xml:space="preserve"> a termékek használat közbeni energiafogyasztásából eredő kibocsátások.</t>
    </r>
  </si>
  <si>
    <t>Életciklus költsége</t>
  </si>
  <si>
    <t xml:space="preserve"> Az egyes oszlopok összköltsége az értékelési időszakban.</t>
  </si>
  <si>
    <t>Energiafelhasználás</t>
  </si>
  <si>
    <t xml:space="preserve"> Az egyes oszlopok energiafelhasználása az értékelési időszakban (kWh) az éves energiafogyasztás alapján számolva.</t>
  </si>
  <si>
    <r>
      <t>CO</t>
    </r>
    <r>
      <rPr>
        <b/>
        <sz val="8"/>
        <rFont val="Arial"/>
        <family val="2"/>
      </rPr>
      <t>2-ekv</t>
    </r>
    <r>
      <rPr>
        <b/>
        <sz val="11"/>
        <rFont val="Arial"/>
        <family val="2"/>
        <charset val="1"/>
      </rPr>
      <t xml:space="preserve"> kibocsátások</t>
    </r>
  </si>
  <si>
    <r>
      <t>Az egyes oszlopvonalak éghajlati hatása az értékelési időszak alatt (kg CO</t>
    </r>
    <r>
      <rPr>
        <sz val="8"/>
        <rFont val="Arial"/>
        <family val="2"/>
        <charset val="1"/>
      </rPr>
      <t>2-ekv</t>
    </r>
    <r>
      <rPr>
        <sz val="11"/>
        <rFont val="Arial"/>
        <family val="2"/>
        <charset val="1"/>
      </rPr>
      <t>) a termékek energiafelhasználása (kWh) és az energiaforrás kibocsátási tényezője (kg CO.) alapján számítva</t>
    </r>
    <r>
      <rPr>
        <sz val="8"/>
        <rFont val="Arial"/>
        <family val="2"/>
        <charset val="1"/>
      </rPr>
      <t>2-ekv</t>
    </r>
    <r>
      <rPr>
        <sz val="11"/>
        <rFont val="Arial"/>
        <family val="2"/>
        <charset val="1"/>
      </rPr>
      <t xml:space="preserve"> /kWh).</t>
    </r>
  </si>
  <si>
    <t>Ft/világítótest</t>
  </si>
  <si>
    <t>Közvilágítási oszlop költség</t>
  </si>
  <si>
    <t>Közvilágítási oszlop telepítési költség</t>
  </si>
  <si>
    <t xml:space="preserve"> Közvilágítási oszlop telepítési költség - minden feladattal és erőforrással (emberi és anyagi) egyaránt. Ezt üresen kell hagyni, ha az oszlopok nem szerepelnek a pályázati dokumentációban.</t>
  </si>
  <si>
    <t>Bármely külső vezérlő- és mérőberendezés költsége, amely nem szerepel a telepítéshez szállítandó lámpatestek részeként, akár a pályázati dokumentációban meghatározottak szerint, akár az ajánlattevők által javasoltak szerint. A költséget oszloponként kell megadni. Központi rendszer alkalmazása esetén a pályázati dokumentációban és az eszközben szereplő Közvilágítási oszloponkénti átlagértéket kell megadni.</t>
  </si>
  <si>
    <t xml:space="preserve"> Az EN 13201-5 vagy azzal egyenértékű szabvány szerinti útvilágítási terv éves energiafogyasztási indexe (AECI). Meg kell adni, ha az EU GPP-kritériumainak megfelelően közúti világításra vonatkozó pályázati dokumentáció előírja. Az AECI nem vonatkozik a közlekedési jelzésekre. Ha a telepítés különböző Közvilágítási oszlopokkal rendelkezik, akkor az AECI-t minden Közvilágítási oszlopvonalhoz biztosítani kell.</t>
  </si>
  <si>
    <t>Közvilágítási oszlop élettartama</t>
  </si>
  <si>
    <t xml:space="preserve"> Eredmények oszloponként (Közvilágítási oszloponként)</t>
  </si>
  <si>
    <t>Közvilágítási oszlopok száma</t>
  </si>
  <si>
    <t>Új létesítés</t>
  </si>
  <si>
    <r>
      <t>LCC Segédlet a Közvilágítás fejlesztésének és</t>
    </r>
    <r>
      <rPr>
        <sz val="22"/>
        <rFont val="Arial"/>
        <family val="2"/>
        <charset val="1"/>
      </rPr>
      <t xml:space="preserve"> korszerűsítésének közbeszerzéseihez</t>
    </r>
  </si>
  <si>
    <t>A beszerzés azonosítása:</t>
  </si>
  <si>
    <t>Korszerűsítés, rekonstrukció, csere</t>
  </si>
  <si>
    <t>Ft/év</t>
  </si>
  <si>
    <t>év</t>
  </si>
  <si>
    <t>LCC Számítás</t>
  </si>
  <si>
    <t>LCC Értékelési periódus hossza (n)</t>
  </si>
  <si>
    <r>
      <t>Jelenérték PV</t>
    </r>
    <r>
      <rPr>
        <b/>
        <vertAlign val="subscript"/>
        <sz val="11"/>
        <rFont val="Arial"/>
        <family val="2"/>
        <charset val="238"/>
      </rPr>
      <t>n</t>
    </r>
  </si>
  <si>
    <t>Összeg</t>
  </si>
  <si>
    <t>Energiafelhasználás költsége</t>
  </si>
  <si>
    <t>Karbantartási költségek</t>
  </si>
  <si>
    <t>Externális költségek</t>
  </si>
  <si>
    <t>Összesen</t>
  </si>
  <si>
    <t xml:space="preserve"> </t>
  </si>
  <si>
    <t>Az adatok egy része a műszaki leírásra és hazai és/vagy nemzetközi szabványokra utalhat, amelyeket a közbeszerzési dokumentumokban rögzítettek szerint kell meghatározni. Ügyeljen arra, hogy hivatkozzon ezekre a közbeszerzési dokumentumokban, valamint hogy biztosítsa az eredmények egyenlő esélyekkel történő értékelését és összehasonlíthatóságát az ajánlattevők között.</t>
  </si>
  <si>
    <t>A cellák különböző színkódokkal rendelkeznek:</t>
  </si>
  <si>
    <t>Kitöltendő cellák: a 3) és 4) munkalapokon csak ezeket a FEHÉR hátterű cellákat kell kitölteni! (input cellák)</t>
  </si>
  <si>
    <t>Közbeszerzés tárgya opciók</t>
  </si>
  <si>
    <t>AJÁNLATKÉRŐ megnevezése / azonosítása</t>
  </si>
  <si>
    <t xml:space="preserve">Ezen a munkalapon a FEHÉR cellák kitöltésével adhatja meg az LCC számításhoz szükséges ajánlatkérői alapadatokat. </t>
  </si>
  <si>
    <t>A beszerzés tárgya:</t>
  </si>
  <si>
    <t>Ajánlattevői adatok</t>
  </si>
  <si>
    <t>A környezeti externáliák költsége (nem kötelező):</t>
  </si>
  <si>
    <t>NEMZETI referencia</t>
  </si>
  <si>
    <t>Ajánlatkérőre jellemző villamosenergia-mix CO2-ekv kibocsátása</t>
  </si>
  <si>
    <t>Nem releváns költségtétel</t>
  </si>
  <si>
    <t>AJÁNLATKÉRŐI adat</t>
  </si>
  <si>
    <r>
      <t>HUF/kg CO</t>
    </r>
    <r>
      <rPr>
        <vertAlign val="subscript"/>
        <sz val="9"/>
        <rFont val="Arial"/>
        <family val="2"/>
      </rPr>
      <t>2-</t>
    </r>
    <r>
      <rPr>
        <sz val="9"/>
        <rFont val="Arial"/>
        <family val="2"/>
      </rPr>
      <t>eq</t>
    </r>
  </si>
  <si>
    <t>Az ajánlatok értékelése az életciklusköltség-számítás (LCC) módszerével történik, a közbeszerzési dokumentumokban  foglaltak szerint.</t>
  </si>
  <si>
    <t>AJÁNLATTEVŐ megnevezése / azonosítása</t>
  </si>
  <si>
    <t>Az energia felhasználás meghatározásának alapja:</t>
  </si>
  <si>
    <t>AECI alapján</t>
  </si>
  <si>
    <t>LCC Segédlet alapján</t>
  </si>
  <si>
    <t>A megvilágítandó terület nagysága:</t>
  </si>
  <si>
    <t>Ft/db</t>
  </si>
  <si>
    <t>Ft</t>
  </si>
  <si>
    <t>Egyéb költségek:</t>
  </si>
  <si>
    <t>Ez a lap tartalmazza a Segédlet adatmezőinek értelmezését, definícióját, valamint az alkalmazott képleteket, matematikai összefüggéseket. A Segédlet kitöltséhez további instrukciók találhatók az egyes cellákhoz fűzött megjegyzésekben, valamint a kapcsolódó LCC Felhasználói Útmutatóban.</t>
  </si>
  <si>
    <t>kWh/m2/év</t>
  </si>
  <si>
    <t>Driver ajánlati ára</t>
  </si>
  <si>
    <t>LED-panel/modul ajánlati ára</t>
  </si>
  <si>
    <t>Irányítástechnikai berendezés ajánlati ára</t>
  </si>
  <si>
    <t>Külső vezérlő és mérőeszközök ajánlati ára</t>
  </si>
  <si>
    <t>AJÁNLATKÉRŐNÉL felmerülő egyéb kezdeti egyszeri költségek</t>
  </si>
  <si>
    <t>AJÁNLATKÉRŐNÉL felmerülő egyéb éves költségek</t>
  </si>
  <si>
    <t>Külső vezérlő- és mérőeszközök információi (amennyiben releváns):</t>
  </si>
  <si>
    <t>7) LCC Számítás</t>
  </si>
  <si>
    <r>
      <t>Jelenérték PV</t>
    </r>
    <r>
      <rPr>
        <b/>
        <vertAlign val="subscript"/>
        <sz val="11"/>
        <rFont val="Calibri"/>
        <family val="2"/>
        <charset val="238"/>
        <scheme val="minor"/>
      </rPr>
      <t>n</t>
    </r>
  </si>
  <si>
    <t>A jelenérték számítás a gazdasági értékelések egyik alapvető módszere. Lényege, hogy az eszköz életciklusa során különböző időpontokban (években) felmerülő költségek értékét időben korrigáljuk, jelenértékre számítjuk át a diszkont ráta segítségével. Ezzel lehetővé válik a költségek módszertanilag helyes, dinamikus szemléletű összegzése és összehasonlíthatósága. Részletesebben ld. a kapcsolódó LCC Felhasználói Útmutatót.</t>
  </si>
  <si>
    <t>Fogyóanyagok költsége</t>
  </si>
  <si>
    <t>= Gyártóspecifikus fogyóanyagok mennyisége * Gyártóspecifikus fogyóanyagok AJÁNLATI ÁRA szorzatösszeg</t>
  </si>
  <si>
    <t>Veszélyeshulladék költsége</t>
  </si>
  <si>
    <t>= Veszélyeshulladék kezelésének költsége * A használat során keletkező veszélyes hulladék mennyisége</t>
  </si>
  <si>
    <t>= (A felhasználó által végzendő karbantartás költsége * A felhasználó által végzendő karbantartás gyakorisága) + (Ajánlattevő által végzendő karbantartás költsége * Ajánlattevő által végzendő karbantartás gyakorisága)</t>
  </si>
  <si>
    <t>1.évben = AJÁNLATKÉRŐnél felmerülő egyéb kezdeti, egyszeri költségek + AJÁNLATTEVŐ által megadott egyéb kezdeti, egyszeri költségek + AJÁNLATKÉRŐnél felmerülő egyéb éves költségek + AJÁNLATTEVŐ által megadott egyéb éves költségek;
2.- n. években = AJÁNLATKÉRŐnél felmerülő egyéb éves költségek + AJÁNLATTEVŐ által megadott egyéb éves költségek;</t>
  </si>
  <si>
    <t xml:space="preserve">Ez a sor összegzi a fenti releváns költségtételeket. A B oszlopban a költségek összességének jelenértéke található, ez maga az életciklusköltség (vö. 2) munkalap 10. sorával). A C:V oszlopokban az adott évben felmerülő költségek összességének reál értéke található. </t>
  </si>
  <si>
    <r>
      <t xml:space="preserve">A jelenérték meghatározásának általános matematikai képletét tartalmazza a kapcsolódó LCC Felhasználói útmutató. A Segédletben az Excel ezen célra szolgáló, beépített függvényét alkalmazzuk (NPV, vagy magyarul NMÉ). Mivel ez a pénzáramlások év végi felmerülését feltételezi, az időtáv első évi költségeit nem diszkontáljuk, </t>
    </r>
    <r>
      <rPr>
        <sz val="11"/>
        <color rgb="FFFF0000"/>
        <rFont val="Arial"/>
        <family val="2"/>
        <charset val="238"/>
      </rPr>
      <t>igazodva ezzel a közvilágítás gyakorlati beszerzéseihez, mely eljárások jellemzően egy éven belül lezajlanak.</t>
    </r>
  </si>
  <si>
    <t>Oszlop</t>
  </si>
  <si>
    <t>Lámpatest</t>
  </si>
  <si>
    <t>Driver</t>
  </si>
  <si>
    <t>LED panel</t>
  </si>
  <si>
    <t>Irányítás technika</t>
  </si>
  <si>
    <t>Külső vezérlő- és mérőeszközök</t>
  </si>
  <si>
    <t>= Azonos típusú oszlopok száma a telepítésben * (Oszlop ajánlati ára + Oszlop telepítési költsége)</t>
  </si>
  <si>
    <t>A lenti rendszerelemek beszerzési és telepítési költségét összesíti.</t>
  </si>
  <si>
    <t>Új létesítés esetén releváns. "Korszerűsítés, rekonstrukció, csere" esetén értéke nulla. (?)</t>
  </si>
  <si>
    <t>= Azonos típusú oszlopok száma a telepítésben* (lámpatestek száma oszloponként * (lámpatest ajánlati ára + lámpatest beépítési költsége))</t>
  </si>
  <si>
    <t>Az adott beszerzésrészben (Excel oszlopban) szereplő lámpatestek (max. 5 típusú lámpatest oszloptípusonként) beszerzési és telepítési költsége.</t>
  </si>
  <si>
    <r>
      <t>Ez a lap az életciklus-költség számítás részletes idősorait tartalmazza, automatikusan feltöltődik! A munkalap táblázatai rendre hivatkoznak a 3)-4) munkalapok E:N oszlopaiban megadott adatokra, tehát</t>
    </r>
    <r>
      <rPr>
        <b/>
        <sz val="11"/>
        <rFont val="Arial"/>
        <family val="2"/>
        <charset val="238"/>
      </rPr>
      <t xml:space="preserve"> itt minden vízszintes táblázat megfeleltethető egy-egy Excel oszlopnak</t>
    </r>
    <r>
      <rPr>
        <sz val="11"/>
        <rFont val="Arial"/>
        <family val="2"/>
        <charset val="238"/>
      </rPr>
      <t>. Ajánlatkérő és ajánlattevő által, a 3) és 4) munkalap, E:N oszlopaiban megadott input adatok és a Segédletben alkalmazott matematikai összefüggések, képletek alapján számítja az egyes költségtételeket a vizsgált időtávon. 
A B oszlopban a költségelemek jelenértéke szerepel, ezeket hivatkozza rendre a 2) LCC_Eredmények, összegzés munkalap.  A C:V oszlopok az értékelési periódus egyes éveiben felmerülő költségek reál értékét tartalmazzák. A költségadatok ÁFA nélküli, nettó értéken szerepelnek.</t>
    </r>
  </si>
  <si>
    <t>Az adott beszerzésrészben (Excel oszlopban) szereplő driverek (max. 5 típusú lámpatest esetén oszloptípusonként) beszerzési költsége.</t>
  </si>
  <si>
    <t>= Azonos típusú oszlopok száma a telepítésben * (Driver ajánlati ára * lámpatestek száma oszloponként)</t>
  </si>
  <si>
    <t>Beszerzési költség összesen</t>
  </si>
  <si>
    <t>Azonos tartószerkezetek száma a létesítésben:</t>
  </si>
  <si>
    <t>kWh/év</t>
  </si>
  <si>
    <t>Összes pótlási költség jelenértéke</t>
  </si>
  <si>
    <t>Összes éves energia felhasználás</t>
  </si>
  <si>
    <t>Összes éves CO2 kibocsátás</t>
  </si>
  <si>
    <t>HUF/kg CO2-ekv</t>
  </si>
  <si>
    <t>Ft/év/világítótest</t>
  </si>
  <si>
    <t>Átlagos éves karbantartási költség világítótestenként</t>
  </si>
  <si>
    <t>Ajánlatban szereplő tartószerkezetek adatai:</t>
  </si>
  <si>
    <t>Azonos típusú tartószerkezetek száma a létesítésben</t>
  </si>
  <si>
    <t>Tartószerkezet ajánlati ára</t>
  </si>
  <si>
    <t>Tartószerkezet telepítési költsége</t>
  </si>
  <si>
    <t>db/tartószerkezet</t>
  </si>
  <si>
    <t>Csökkentett teljesítményszint-1 üzemideje (opcionális)</t>
  </si>
  <si>
    <t>Csökkentett teljesítményszint-2 üzemideje (opcionális)</t>
  </si>
  <si>
    <t>Új létesítés tervezéssel</t>
  </si>
  <si>
    <t>Csökkentett teljesítményszint 1 (opcionális)</t>
  </si>
  <si>
    <t>Csökkentett teljesítményszint 2 (opcionális)</t>
  </si>
  <si>
    <t>Világítótestek száma tartószerkezetenként</t>
  </si>
  <si>
    <t>Maximális teljesítményű üzemidő</t>
  </si>
  <si>
    <t>Világítótest teljes teljesítménye</t>
  </si>
  <si>
    <t>Csökkentett teljesítményszint-1</t>
  </si>
  <si>
    <t>Csökkentett teljesítményszint-2</t>
  </si>
  <si>
    <t>A világítótest ajánlati ára</t>
  </si>
  <si>
    <t>A világítótest beépítési költsége (amennyiben releváns)</t>
  </si>
  <si>
    <t>1. típusú világítótestek adatai:</t>
  </si>
  <si>
    <t>2. típusú világítótestek adatai:</t>
  </si>
  <si>
    <t>3. típusú világítótestek adatai:</t>
  </si>
  <si>
    <t>4. típusú világítótestek adatai:</t>
  </si>
  <si>
    <t>5. típusú világítótestek adatai:</t>
  </si>
  <si>
    <t>Eszközök telepítési költsége</t>
  </si>
  <si>
    <t>AJÁNLATKÉRŐNÉL felmerülő karbantartási költségek (nem kötelező):</t>
  </si>
  <si>
    <t>AJÁNLATKÉRŐNÉL felmerülő, átlagos éves karbantartási költség világítótestenként</t>
  </si>
  <si>
    <t>AJÁNLATKÉRŐNÉL felmerülő egyéb éves karbantartási költségek</t>
  </si>
  <si>
    <t>Adatmezők megnevezése</t>
  </si>
  <si>
    <t>Definíció, értelmezés</t>
  </si>
  <si>
    <t>Képlet (amennyiben releváns)</t>
  </si>
  <si>
    <t>2) LCC_Eredmények_összegzés munkalap</t>
  </si>
  <si>
    <t>Automatikusan feltöltődik az Ajánlatkérő által, a 3) munkalap 8. sor, E-N oszlopokban megadottak szerint.</t>
  </si>
  <si>
    <t>Éves energia felhasználás</t>
  </si>
  <si>
    <t>Éves energiaköltség</t>
  </si>
  <si>
    <t>Éves energia felhasználás*Villamosenergia ára</t>
  </si>
  <si>
    <t>Költségelemek jelenértéke (PVn)</t>
  </si>
  <si>
    <t>A releváns költségelemek jelenértékét hivatkozza rendre a 7) munkalapról. A költségelemek meghatározásának képletét ld. lentebb, a "7) LCC Számítás" munkalap leírásánál..</t>
  </si>
  <si>
    <t>Éves CO2 kibocsátás</t>
  </si>
  <si>
    <t>Teljes beszerzésre vonatkozó, összesített adatok</t>
  </si>
  <si>
    <t>Teljes beszerzés életciklusköltsége</t>
  </si>
  <si>
    <t>Teljes beszerzés éves energia felhasználása</t>
  </si>
  <si>
    <t>Teljes beszerzés éves CO2 ekvivalens kibocsátása</t>
  </si>
  <si>
    <t>Teljes beszerzés éves CO2 ekvivalens kibocsátásának költsége</t>
  </si>
  <si>
    <t>3) Ajánlatkérői_adatok munkalap</t>
  </si>
  <si>
    <t>LCC értékelési periódus hossza</t>
  </si>
  <si>
    <t xml:space="preserve">Villamosenergia árának éves reál növekedési üteme </t>
  </si>
  <si>
    <t>Az ajánlatkérőnél felmerülő egyéb költségek (amennyiben releváns):</t>
  </si>
  <si>
    <t>Legördülő menü: kérjük, válasszon!</t>
  </si>
  <si>
    <t>4) Ajánlattevői_adatok munkalap</t>
  </si>
  <si>
    <t>Egyéb költségek (amennyiben releváns):</t>
  </si>
  <si>
    <t>6) Referencia adatok</t>
  </si>
  <si>
    <t>Jelenérték (PVn)</t>
  </si>
  <si>
    <t>A beszerzett eszközök energiafelhasználása következtében társadalmi szinten, egy év alatt jelentkező negatív extenális hatások költsége.</t>
  </si>
  <si>
    <t>Éves energia költség</t>
  </si>
  <si>
    <t>kg CO2-ekv</t>
  </si>
  <si>
    <t>HUF/év</t>
  </si>
  <si>
    <t>Világítótest</t>
  </si>
  <si>
    <t>Irányítástechnika</t>
  </si>
  <si>
    <t>A projekt terület(ek)/beszerzésrészek megnevezése</t>
  </si>
  <si>
    <t>A megvilágítandó terület nagysága</t>
  </si>
  <si>
    <t>Éves CO2 kibocsátás, kg CO2-ekv/év</t>
  </si>
  <si>
    <t>Információk a világítótestekről és alkatrészeikről:</t>
  </si>
  <si>
    <t>Karbantartási költségek:</t>
  </si>
  <si>
    <t>Költségek idősora beszerzésrészenként</t>
  </si>
  <si>
    <t>Naturáliák összesítése</t>
  </si>
  <si>
    <t>Beszerzési költség összesítése</t>
  </si>
  <si>
    <t>Világítótestek száma, db</t>
  </si>
  <si>
    <t>Éves energiafelhasználás, kWh/év</t>
  </si>
  <si>
    <t>Összes éves energia költség</t>
  </si>
  <si>
    <t>Az életciklusköltség-számítás eredményeinek összegzése és ábrázolása</t>
  </si>
  <si>
    <t>AJÁNLATKÉRŐ:</t>
  </si>
  <si>
    <t>AJÁNLATTEVŐ:</t>
  </si>
  <si>
    <t>Ez a lap tartalmazza a Segédlet adatmezőinek értelmezését, definícióját, valamint az alkalmazott képleteket, matematikai összefüggéseket. A Segédlet kitöltéséhez további instrukciók találhatók az egyes cellákhoz fűzött megjegyzésekben, valamint a kapcsolódó LCC Felhasználói Útmutatóban</t>
  </si>
  <si>
    <t>A munkalap minden cellája automatikusan feltöltődik az Ajánlatkérő és az Ajánlattevő által a 3) és 4) munkalapokon megadott input adatok, valamint a Segédletben alkalmazott matematikai összefüggések alapján (ld. lentebb). A hibalehetőségek minimalizálása érdekében a munkalap jelszóval védett.</t>
  </si>
  <si>
    <r>
      <t>Költségelemek jelenértéke (PV</t>
    </r>
    <r>
      <rPr>
        <b/>
        <vertAlign val="subscript"/>
        <sz val="11"/>
        <rFont val="Arial"/>
        <family val="2"/>
        <charset val="238"/>
      </rPr>
      <t>n</t>
    </r>
    <r>
      <rPr>
        <b/>
        <sz val="11"/>
        <rFont val="Arial"/>
        <family val="2"/>
      </rPr>
      <t>)</t>
    </r>
  </si>
  <si>
    <t>Éves energiafelhasználás*(Nemzeti villamosenergia-mix üvegházhatású gáz kibocsátása, vagy Ajánlatkérőre jellemző energia-mix vegházhatású gáz kibocsátása)</t>
  </si>
  <si>
    <t>Alapértelmezésként magyar forint, módosítható.</t>
  </si>
  <si>
    <t>Az ajánlatkérő figyelembe veheti az életciklusköltség-számítás során a villamosenergia árának éves reál növekedési ütemét, mely az inflációt meghaladó áremelkedés mértéke százalékban megadva  (%). Tekintettel arra, hogy az ár változását az értékelési periódusra jövőbeli éveire csak nagy bizonytalansággal lehet előrejelezni, az ár változása szükségszerűen az ajánlatkérő becslésén alapul! A becslés alapja lehet például a villamos energia korábbi években történő változásának átlagos mértéke (az ajánlatkérő által fizetett korábbi árak alapján) vagy a villamos energia árának változását mutató külső referencia adatok alapján számított érték. Ha az ajánlatkérő az árnövekedés ütemét nem tudja, vagy nem kívánja megbecsülni, akkor 0%-os mértéket is meghatározhat!</t>
  </si>
  <si>
    <t>Amennyiben az előző sorban az "AECI alapján" opciót választotta, adja meg a megvilágítandó terület nagyságát, mely az energiafelhasználás számításához szükséges.</t>
  </si>
  <si>
    <t>1. típusú világítótestek üzemideje teljesítményszintenként:</t>
  </si>
  <si>
    <t>2. típusú világítótestek üzemideje teljesítményszintenként:</t>
  </si>
  <si>
    <t>3. típusú világítótestek üzemideje teljesítményszintenként:</t>
  </si>
  <si>
    <t>4. típusú világítótestek üzemideje teljesítményszintenként:</t>
  </si>
  <si>
    <t>5. típusú világítótestek üzemideje teljesítményszintenként:</t>
  </si>
  <si>
    <t>1.-5. típusú világítótestek üzemideje teljesítményszintenként:</t>
  </si>
  <si>
    <t>1. - 5. típusú világítótestek adatai:</t>
  </si>
  <si>
    <t>Ajánlattevőként itt adhatja meg az ajánlata szerinti világítótestek és egyéb tartozékok adatait.  A segédlet számításai egy tartószerkezeten, maximum öt különböző típusú világítótest figyelembe vételét teszik lehetővé.</t>
  </si>
  <si>
    <t>Adja meg a műszaki leírással összhangban, illetve ajánlata szerint az egy tartószerkezeten található, adott típusú világítótestek számát.</t>
  </si>
  <si>
    <t>Adja meg az ajánlata szerint az egyes világítótestek teljesítményét szintenként. A számítás helyessége szempontjából fontos, hogy azon teljesítményszinteknél, ahol üzemidő szerepel, ott rendre teljesítmény adat is szerepeljen. Amennyiben valamely érték nem releváns, adjon meg nullát.</t>
  </si>
  <si>
    <t>Amennyiben releváns, ezek a sorok az ajánlatkérő által a 3) munkalapon megadott adatokat automatikusan hivatkozzák. Az egyéb költségekkel a kapcsolatban ld. a kapcsolódó Felhasználói Útmutatót is!</t>
  </si>
  <si>
    <r>
      <t>A diszkontrátát a jövőben felmerülő költségek jelenértékének kiszámításához használják.
Alapértelmezésként a segédletben</t>
    </r>
    <r>
      <rPr>
        <b/>
        <sz val="11"/>
        <rFont val="Arial"/>
        <family val="2"/>
        <charset val="238"/>
      </rPr>
      <t xml:space="preserve"> 2%-os diszkontráta alkalmazása ajánlott</t>
    </r>
    <r>
      <rPr>
        <sz val="11"/>
        <rFont val="Arial"/>
        <family val="2"/>
        <charset val="238"/>
      </rPr>
      <t>, az „Európai Bizottság DG TREN. Előkészítő tanulmányok az energiafelhasználó termékek környezetbarát tervezési követelményeihez. 9. tétel Közúti világítás. Végleges jelentés. 2007” című dokumentuma alapján.
Alternatív megoldásként az Európai Bizottság Regionális és Várospolitikai Főigazgatósága javaslata, hogy általános 5 %-os társadalmi diszkontrátát alkalmazzanak a kohéziós tagállamokban.
Kifejezetten rövid vizsgált időtáv esetén (pl. 5év), az egyszerűbb számítás érdekében állítsa a diszkontrátát 0-ra.  A jelenérték számítás és a diszkont ráta értelmezésével kapcsolatban ld. a kapcsolódó LCC Felhasználói Útmutatót.</t>
    </r>
  </si>
  <si>
    <t>Ez a lap az életciklus-költség számítás részletes idősorait tartalmazza, automatiksan feltöltőtik a 3) és 4) munkalapon Ajánlatkérő és Ajánlattevő által megadott adatok és a segédletben alkalmazott matematikai összefüggések alapján. A hibalehetőségek minimalizálása érdekében a munkalap jelszóval védett.</t>
  </si>
  <si>
    <t>Ez a táblázat a 3) és 4) munkalapok E:N oszlopaiban megadott adatok és opcióválasztások alapján összesíti az ajánlat szerinti beszerzési költséget az egyes beszerzésrészekre vonatkozóan.</t>
  </si>
  <si>
    <t xml:space="preserve">Ajánlat szerinti azonos típusú tartószerkezetek száma </t>
  </si>
  <si>
    <t xml:space="preserve"> (A világítótest ajánlati ára + A világítótest beépítési költsége) * Világítótestek száma tartószerkezetenként *(Azonos tartószerkezetek száma a létesítésben + Ajánlat szerinti azonos típusú tartószerkezetek száma)</t>
  </si>
  <si>
    <t>Driver ajánlati ára * Világítótestek száma tartószerkezetenként *(Azonos tartószerkezetek száma a létesítésben + Ajánlat szerinti azonos típusú tartószerkezetek száma)</t>
  </si>
  <si>
    <t>LED-panel/modul ajánlati ára * Világítótestek száma tartószerkezetenként *(Azonos tartószerkezetek száma a létesítésben + Ajánlat szerinti azonos típusú tartószerkezetek száma)</t>
  </si>
  <si>
    <t>Irányítástechnikai berendezés ajánlati ára * Világítótestek száma tartószerkezetenként *(Azonos tartószerkezetek száma a létesítésben + Ajánlat szerinti azonos típusú tartószerkezetek száma)</t>
  </si>
  <si>
    <t>Külső vezérlő és mérőeszközök ajánlati ára + Eszközök telepítési költsége</t>
  </si>
  <si>
    <t xml:space="preserve"> Világítótestek száma tartószerkezetenként *(Azonos tartószerkezetek száma a létesítésben + Ajánlat szerinti azonos típusú tartószerkezetek száma)</t>
  </si>
  <si>
    <t>AECI alapján, vagy a segédletben számítva az üzemidők és teljesítmények alapján</t>
  </si>
  <si>
    <t>Éves energiafelhasználás * (A nemzeti villamosenergia-mix CO2-ekv kibocsátása vagy Ajánlatkérőre jellemző villamosenergia-mix CO2-ekv kibocsátása)</t>
  </si>
  <si>
    <t>A 25-122. sorokban minden táblázat megfelel a 2)-4) munkalapok E:N oszloptartományaiban szereplő egy-egy oszlopnak.</t>
  </si>
  <si>
    <t>Rendre hivatkozza a munkalap 13. sorában összesített beszerzési költségeket. Mivel a jelenérték számításhoz alkalmazott Excel formula (NMÉ) a pénzáramlások év végi felmerülését feltételezi, a beszerzési költséget nem diszkontáljuk.</t>
  </si>
  <si>
    <t>Figyelembe veszi az energia éves reál árnövekedését, amennyiben ilyen paramétert az Ajánlatkérő a 3) munkalapon megadott.</t>
  </si>
  <si>
    <t>(AJÁNLATKÉRŐNÉL felmerülő, átlagos éves karbantartási költség világítótestenként + Átlagos éves karbantartási költség világítótestenként) * Világítótestek száma + AJÁNLATKÉRŐNÉL felmerülő egyéb éves karbantartási költségek + Egyéb éves karbantartási költségek</t>
  </si>
  <si>
    <t>1 évben: (AJÁNLATKÉRŐNÉL felmerülő egyéb kezdeti egyszeri költségek + Egyéb kezdeti egyszeri költségek) * Világító testek száma + AJÁNLATKÉRŐNÉL felmerülő egyéb éves költségek + Egyéb éves költségek
2 évtől:  AJÁNLATKÉRŐNÉL felmerülő egyéb éves költségek + Egyéb éves költségek</t>
  </si>
  <si>
    <t>= Éves energiafelhasználás * (Nemzeti villamosenergia-mix üvegházhatású gáz kibocsátása vagy Ajánlatkérőre jellemző energia-mix üvegházhatású gáz kibocsátása) * CO2 ekvivalens ára</t>
  </si>
  <si>
    <t>Ezt a számítási segédletet a következő típusú termékek életciklus-költségének (LCC - Life-cycle cost) értékelésére tervezték:
- Az MSZ EN13201 szabvány szerinti útvilágítás, azaz rögzített világítástechnika, amely a járművek, kerékpárok és gyalogosok által használt kültéri közforgalmú területek használói számára sötét időben a közlekedésbiztonság, a forgalom és a közbiztonság érdekében jó láthatóságot biztosít.
Más típusú kültéri világítási rendszerekre (alagutakhoz, parkolókhoz stb.) a segédlet nem vonatkozik.</t>
  </si>
  <si>
    <t>A Segédlet összesen hét munkalapot tartalmaz:</t>
  </si>
  <si>
    <t>Felhasználás</t>
  </si>
  <si>
    <t>megnevezés</t>
  </si>
  <si>
    <t>Energia költségek jelenértéke</t>
  </si>
  <si>
    <t>Összes energia költség jelenértéke</t>
  </si>
  <si>
    <t xml:space="preserve">i </t>
  </si>
  <si>
    <r>
      <rPr>
        <i/>
        <sz val="9"/>
        <rFont val="Arial"/>
        <family val="2"/>
        <charset val="238"/>
      </rPr>
      <t>Források:</t>
    </r>
    <r>
      <rPr>
        <sz val="9"/>
        <rFont val="Arial"/>
        <family val="2"/>
        <charset val="1"/>
      </rPr>
      <t xml:space="preserve"> 
2% ajánlott az „Európai Bizottság DG TREN. Előkészítő tanulmányok az energiafelhasználó termékek környezetbarát tervezési követelményeihez. 9. tétel Közúti világítás. Végleges jelentés. 2007” című dokumentuma alapján
</t>
    </r>
    <r>
      <rPr>
        <sz val="9"/>
        <rFont val="Arial"/>
        <family val="2"/>
        <charset val="238"/>
      </rPr>
      <t>5% ajánlott EURÓPAI BIZOTTSÁG (2015): A BIZOTTSÁG  2015/207  VÉGREHAJTÁSI  RENDELETE., Az Európai Unió Hivatalos Lapja, 2015.2.13., 2.3.1 bekezdés 4. pont, a kohéziós országokra vonatkozó ajánlás, 
és az EU Bizottság Zöld közbeszerzésről szóló kézikönyve: Buying green! A handbook on green public procurement, 3. kiadás, 2016.</t>
    </r>
  </si>
  <si>
    <t>Beszerzési költség+Energia költségek jelenértéke+Karbantartási költségek jelenértéke+Egyéb költségek jelenértéke+Externális költségek jelenértéke</t>
  </si>
  <si>
    <t>Az energia költségek kiszámításának paraméterei</t>
  </si>
  <si>
    <r>
      <rPr>
        <b/>
        <sz val="11"/>
        <rFont val="Arial"/>
        <family val="2"/>
      </rPr>
      <t>5) Definíciók, módszertan</t>
    </r>
    <r>
      <rPr>
        <sz val="11"/>
        <rFont val="Arial"/>
        <family val="2"/>
      </rPr>
      <t xml:space="preserve">, amely lap tartalmazza a segédlet az adatmezőinek értelmezését, az LCC elemeinek, paramétereinek definícióit és az alkalmazott számítások matematikai képleteit. </t>
    </r>
  </si>
  <si>
    <t xml:space="preserve">Legördülő menü: Kérjük válasszon! </t>
  </si>
  <si>
    <t xml:space="preserve">Hivatkozás: A cellák automatikusan feltöltődnek a korábban kitöltött cellák adataival. </t>
  </si>
  <si>
    <t xml:space="preserve">Képlet: A korábban megadott adatok alapján, automatikusan számított cellák. </t>
  </si>
  <si>
    <t xml:space="preserve">A segédlet több celláján jegyzet található, melyek fontos instrukciókkal, magyarázatokkal segítik a kitöltést. </t>
  </si>
  <si>
    <t xml:space="preserve">Kérjük, vegye figyelembe, hogy a 2) munkalap csak azt követően mutat helyes számítási ereményeket, miután a 3) és 4) munkalapokon a megfelelő input adatokat megadták. A kitöltés során, a szürke hátterű cellákban átmenetileg hibaüzenetek jelenhetnek meg, amennyiben az adott számításhoz valamely adat még hiányzik. </t>
  </si>
  <si>
    <t xml:space="preserve">AJÁNLATKÉRŐ-ként: </t>
  </si>
  <si>
    <t>Ezután a segédletet (Excel fájlt) csatolja a közbeszerzési dokumentációhoz, a kitöltött, levédett 3) munkalapot pdf formátumban is célszerű csatolni.</t>
  </si>
  <si>
    <t>Az eljárás során minden ajánlattevő kitölti a Segédletet, így az egyes Excel fájlok mindig egy ajánlattevő ajánlatának adatait tartalmazzák. Ajánlatkérőként a visszaérkező, kitöltött Segédletek 2) munkalapjainak összehasonlítása alapján választhatja ki a legalacsonyabb életciklusköltséggel rendelkező ajánlatot.</t>
  </si>
  <si>
    <t>AJÁNLATTEVŐ-ként</t>
  </si>
  <si>
    <t>Budapest, 2023. november</t>
  </si>
  <si>
    <t>A beszerzés életciklusköltsége (lcc)</t>
  </si>
  <si>
    <r>
      <t>kg CO</t>
    </r>
    <r>
      <rPr>
        <vertAlign val="subscript"/>
        <sz val="9"/>
        <rFont val="Arial"/>
        <family val="2"/>
        <charset val="238"/>
      </rPr>
      <t>2</t>
    </r>
    <r>
      <rPr>
        <sz val="9"/>
        <rFont val="Arial"/>
        <family val="2"/>
        <charset val="1"/>
      </rPr>
      <t>-ekv</t>
    </r>
  </si>
  <si>
    <t>A teljes beszerzés életciklusköltsége (LCC)</t>
  </si>
  <si>
    <t>Ajánlatkérőként, meglévő szolgáltatási, üzemeltetési szerződése alapján, illetve ha ajánlatkérőként jelenleg is ellát üzemeltetési, karbantartási feladatokat, akkor tevékenységének gazdálkodási adatai alapján határozható meg. A költségek tartalmátról célszerű információt szolgáltatni az ajánlattevők számára a közbeszerzési dokumentumokban. 
Átlagos, éves költség világítótestenként és/vagy éves költség egy összegben, mindkettőbe beleértve a munkaerőt és a szükséges felszereléseket, anyagokat is (pl. renelkezésre állás, csere, bejárás, mérési költség, lámpatisztítás stb.,)  Értelemszerűen, az itt megadott költségek egységesen vonatkoznak minden ajánlatra, tehát különbség csak az ajánlatokban szereplő eltérő világítótest darabszámok eredményeznek.</t>
  </si>
  <si>
    <t>Ajánlatkérőnél a használat megkezdésével kapcsolatban felmerülő, egyszeri költségek, melyek nem sorokhatóak a fenti kategóriákban. Pontos tartalmát a közbeszerzési dokumentációban kell megadni.</t>
  </si>
  <si>
    <t>Ajánlatkérőnél a használat során rendszeresen, minden évben felmerülő költségek, melyek nem sorolhatók a fenti kategóriákba. Pontos tartalmát a közbeszerzési dokumentációban kell megadni.</t>
  </si>
  <si>
    <t>A fenti kategóriákba nem sorolható költségek, amennyiben releváns.</t>
  </si>
  <si>
    <t>Az energia költség kiszámításának alapvető paraméterei:</t>
  </si>
  <si>
    <t>Automatikusan feltöltődik az Ajánlatkérő által, a 3) munkalap 10. sor, E-N oszlopokban megadottak szerint.</t>
  </si>
  <si>
    <t>A beszerzés összes releváns költségének jelenértéke a vizsgált időtartam alatt. Vagyis, az egyes oszlopokban szereplő eszközökre vonatkozóan a releváns költségelemek jelenértékének összege.</t>
  </si>
  <si>
    <t>Az adott beszerzés teljes éves energiafelhasználása, kWh/év. Hivatkozás 7) munkalap 18. sorára (Naturáliák összesítése táblázat). Az alkalmazott módszert és képleteket ld. lentebb a 3) és 7) munkalapok magyarázatánál.</t>
  </si>
  <si>
    <t>Az adott beszerzés Éves energiafelhasználásának költsége, a villamosenergia árának reál áremelkedése nélkül. A reál áremelkedés hatása az éves energiaköltségre nyomon követhető a vizsgált időtáv egyes éveiben a 7) munkalapon. A reál áremelkedés hatásának számításához alkalmazott képletet ld. lentebb a 7) munkalap értelmezésénél.</t>
  </si>
  <si>
    <t>A beszerzés életciklusköltsége</t>
  </si>
  <si>
    <t>Az egyes beszerzések, vagyis az E-N oszlopok megfelelő értékeit összesíti a teljes beszerzésre vonatkozóan.</t>
  </si>
  <si>
    <t xml:space="preserve">Az E-N oszlopok, megfelelő értékeit összesíti rendre, a teljes beszerzésre vonatkozóan. 
</t>
  </si>
  <si>
    <r>
      <rPr>
        <b/>
        <sz val="11"/>
        <rFont val="Arial"/>
        <family val="2"/>
        <charset val="238"/>
      </rPr>
      <t>A teljes beszerzés összes releváns költségének jelenértéke a vizsgált időtávon.</t>
    </r>
    <r>
      <rPr>
        <sz val="11"/>
        <rFont val="Arial"/>
        <family val="2"/>
        <charset val="238"/>
      </rPr>
      <t xml:space="preserve"> Az E-N oszlopokban szereplő eszközök Életciklusköltségét (lcc) összesíti a teljes beszerzésre vonatkozóan. 
</t>
    </r>
    <r>
      <rPr>
        <b/>
        <sz val="11"/>
        <rFont val="Arial"/>
        <family val="2"/>
        <charset val="238"/>
      </rPr>
      <t xml:space="preserve">Felhívjuk a figyelmet, hogy az életciklusköltség (LCC) általában nem egyenlő a beszerzés becsült értékével! </t>
    </r>
    <r>
      <rPr>
        <sz val="11"/>
        <rFont val="Arial"/>
        <family val="2"/>
        <charset val="238"/>
      </rPr>
      <t xml:space="preserve">
A közbeszerzés becsült értékének meghatározására a Kbt. 16-19. §-ában foglalt szabályokat kell alkalmazni. Az életciklusköltség-számításon alapuló értékelési szempont(ok) alkalmazása a becsült érték meghatározását alapjaiban nem befolyásolja. A becsült érték meghatározásának módszerére ez esetben is a Kbt. 28. § (2) bekezdése tekinthető irányadónak. 
Részletesen ld. a jelen segédlethez kapcsolódó LCC Felhasználói útmutató vonatkozó fejezetét!</t>
    </r>
  </si>
  <si>
    <t>Beszerzés megnevezése / azonosítása</t>
  </si>
  <si>
    <t>A közvilágítási berendezések esetén a használathoz kapcsolódó egyik fő költségtételkén az energiafelhasználás költségét vesszük figyelembe.</t>
  </si>
  <si>
    <t>Az áramszolgáltatás Ajánlatkérőre jellemző költsége, minden kapcsolódó díjjal együtt, ÁFA nélküli, nettó értéken megadva (HUF/kWh). A beszerzendő eszközök energiafogyasztásához kapcsolódó üzemeltetési költségek kiszámítására szolgál.</t>
  </si>
  <si>
    <r>
      <t xml:space="preserve">A 25-48. sorokban adja meg az egyes világítótestek üzemidejét teljesítményszintenként. A segédlet számításai </t>
    </r>
    <r>
      <rPr>
        <b/>
        <sz val="11"/>
        <rFont val="Arial"/>
        <family val="2"/>
        <charset val="238"/>
      </rPr>
      <t>egy tartószerkezeten, maximum öt különböző típusú világítótest</t>
    </r>
    <r>
      <rPr>
        <sz val="11"/>
        <rFont val="Arial"/>
        <family val="2"/>
        <charset val="238"/>
      </rPr>
      <t xml:space="preserve"> figyelembe vételét teszik lehetővé. Amennyiben az ön berendezésein ennél kevesebb világítótest van, a szükségtelen sorokat célszerű elrejteni. 
- "Korszerűsítés, rekonstrukció, csere", tehát már meglévő infrastruktúra esetén, ezeket az adatokat pl. korábbi (terv)dokumentációkból, a Közvilágítási naptár alapján, vagy az energiaszolgáltatóval történő elszámolása adatai alapján határozhatja meg.
- "Új létesítés" esetén, </t>
    </r>
    <r>
      <rPr>
        <b/>
        <sz val="11"/>
        <rFont val="Arial"/>
        <family val="2"/>
        <charset val="238"/>
      </rPr>
      <t>elsősorban már rendelkezésre álló kiviteli tervnek megfelelően</t>
    </r>
    <r>
      <rPr>
        <sz val="11"/>
        <rFont val="Arial"/>
        <family val="2"/>
        <charset val="238"/>
      </rPr>
      <t>, vagy előzetes műszaki felmérés, tájékoztatás ill. a beruházás előkészítése során meghatározott adatok alapján adhatja meg.
- "Új létesítés tervezéssel" esetén az egyes lámpatestek üzemidejét is ajánlattevő adja meg a 4) munkalapon. Tehát ha ajánlatkérőként a 8. sorban ezt az opciót választotta, akkor a 25:48 sorok celláit nem kell kitöltenie, a cellák automatikusan sötét szürke hátteret kapnak.</t>
    </r>
  </si>
  <si>
    <r>
      <t>Amennyiben a fenti legördülő menüben az "AJÁNLATKÉRŐI adat"-ot választotta, kérjük adja meg az Ön szervezetére jellemző energia-mix üvegház-hatású gáz kibocsátását CO</t>
    </r>
    <r>
      <rPr>
        <vertAlign val="subscript"/>
        <sz val="11"/>
        <rFont val="Arial"/>
        <family val="2"/>
        <charset val="238"/>
      </rPr>
      <t>2</t>
    </r>
    <r>
      <rPr>
        <sz val="11"/>
        <rFont val="Arial"/>
        <family val="2"/>
        <charset val="1"/>
      </rPr>
      <t xml:space="preserve"> ekvivalensben kifejezve. 
Amennyiben nem ezt az opciót választotta, a sor automatikusan sötét szürke hátteret kap (nem releváns cella), nem kell kitölteni!</t>
    </r>
  </si>
  <si>
    <t>A Segédletben szereplő, ajánlott referencia érték, melyet ajánlatkérő módosíthat, forrását ld. 6) munkalapon. Minden aktívált oszlopban automatikusan feltöltődik a  megadott értékkel.</t>
  </si>
  <si>
    <t>Ajánlattevőként adja meg az ajánlatában szereplő tartószerkezetek/oszlopok adatait a műszaki dokumentációnak megfeleően.
- "Korszerűsítés, rekonstrukció, csere" esetén, ha az oszlopok sűrítését javasolja ajánlatában, itt adhatja meg az újonnan létesítendő/bevonandó tartószerkezetek adatait.
- "Új létesítés" esetén csak a költségadatokat töltse ki (20-21.sor) és ne ismételje meg az ajánlatkérő által már megadott darabszámot, mivel az a tartószerkezetek számának duplikálásához vezet a számításokban! 
- "Új létesítés tervezéssel" esetén itt adja meg az ajánlata szerint létesítendő/bevonandó tartószerkezetek adatait.
Amennyiben valamely adat nem releváns, írjon az adott cellába nullát! A Segédlet számításai során "azonosnak" tekintjük azon tartószerkezeteket, melyeken a világítótestek és egyéb tartozékok száma azonos!</t>
  </si>
  <si>
    <t>Az Ajánlatkérő által a 3) munkalapon megadott üzemidő adatokat a munkalap automatikusan feltölti az aktív oszlopokban (szürke hátterű cellák). Azonban ha a beszerzés tárgya "Új létesítés tervezéssel" (8. sor), akkor az üzemidők cellái automatikusan fehér hátteret kapnak és Ajánlatkérőként itt adhatja meg az ajánlata szerinti üzemidőket.</t>
  </si>
  <si>
    <t>Az ajánlati árakat a közbeszérzési dokumentáció, különösen a műszaki specifikáció szerinti műszaki tartalomra vonatkozóan, ÁFA nélküli, nettó értéken, a szerződésben vállalt értéknek megfelelően kell megadni. Amennyiben valamely érték nem releváns, írjon nullát az adott cellába.</t>
  </si>
  <si>
    <t>A fenti kategóriákba nem sorolható, de a kiírás szerinti feladat, illetve ajánlatának részét képező költségek, melyek az eszközök használatának megkezdésével kapcsolatban felmerülő, egyszeri költségek, pl. oktatás, képzés. A szerződésben vállalt értéknek megfelelő, ÁFA nélküli, nettó értéken.</t>
  </si>
  <si>
    <t>A fenti kategóriákba nem sorolható, de a kiírás szerinti feladat, illetve ajánlatának részét képező költségek, melyek az eszközök használatával kapcsolatban minden évben felmerülnek,  pl. software  licensz díj. A szerződésben vállalt értéknek megfelelő, ÁFA nélküli, nettó értéken.</t>
  </si>
  <si>
    <t>Ez a lap a számításokhoz használt adatkészleteket és ajánlott paramétereket tartalmazza. Tartalmazza az ajánlott diszkont rátát, a nemzeti villamosenergia-mix CO2-ekv kibocsátását, a CO2 ekvivalens fajlagos költségét, valamint a legördülő menük szövegét. A munkalap munkalap módosítása az automatikus számítások hibás működését eredményezheti. A referencia adatokat ajánlatkérőként a 3) munkalapon módosíthatja. A referencia adatok módosításáról ld. a kapcsolódó Felhaszánlói útmutatót is.</t>
  </si>
  <si>
    <t>Azonos tartószerkezetek száma a létesítésben (meglévő/tervezett)</t>
  </si>
  <si>
    <t>(Azonos tartószerkezetek száma a létesítésben + Ajánlat szerinti azonos típusú tartószerkezetek száma) * (Tartószerkezet ajánlati ára + Tartószerkezet telepítési költsége)</t>
  </si>
  <si>
    <t>Tartalmazza az ajánlati árat és a beépítés költségét is.</t>
  </si>
  <si>
    <t>Amennyiben ezen eszközök költsége több oszlopban is szereplő eszközökre vonatkozik, akkor vagy az adott oszlopokra szétosztva az ajánlatkérői instrukciók szerint, vagy egy oszlopban, egy összegben kell a költségeket megadni.</t>
  </si>
  <si>
    <r>
      <rPr>
        <b/>
        <sz val="11"/>
        <rFont val="Arial"/>
        <family val="2"/>
        <charset val="238"/>
      </rPr>
      <t>AECI alapján:</t>
    </r>
    <r>
      <rPr>
        <sz val="11"/>
        <rFont val="Arial"/>
        <family val="2"/>
        <charset val="1"/>
      </rPr>
      <t xml:space="preserve"> A megvilágítandó terület nagysága * A telepítés éves energiafogyasztási indexe (AECI), vagy
</t>
    </r>
    <r>
      <rPr>
        <b/>
        <sz val="11"/>
        <rFont val="Arial"/>
        <family val="2"/>
        <charset val="238"/>
      </rPr>
      <t>LCC segédletben számítva</t>
    </r>
    <r>
      <rPr>
        <sz val="11"/>
        <rFont val="Arial"/>
        <family val="2"/>
        <charset val="1"/>
      </rPr>
      <t>: ((üzemidők és teljesítmények szorzatösszege)/1000 * Világítótestek száma tartószerkezetenként) * (Azonos tartószerkezetek száma a létesítésben + Ajánlat szerinti azonos típusú tartószerkezetek száma)</t>
    </r>
  </si>
  <si>
    <t>A kiírástól függően ajánlatkérő és/vagy ajánlattevő által megadott éves karbantartási költség.</t>
  </si>
  <si>
    <t>Ez a lap a beszerzési költség és a naturáliák összesítését, valamint az életciklus-költség számítás részletes idősorait tartalmazza, jelszóval védett!</t>
  </si>
  <si>
    <t>Forrás: 
Európai Környezetvédelmi Ügynökség (EEA) által, tagállamonként közzétett statisztika "A villamosenergia-termelés üvegházhatású gázok kibocsátásának intenzitása"</t>
  </si>
  <si>
    <t>https://www.eea.europa.eu/data-and-maps/daviz/co2-emission-intensity-12/#tab-chart_2</t>
  </si>
  <si>
    <r>
      <t>A CO</t>
    </r>
    <r>
      <rPr>
        <b/>
        <vertAlign val="subscript"/>
        <sz val="12"/>
        <rFont val="Arial"/>
        <family val="2"/>
        <charset val="238"/>
      </rPr>
      <t>2</t>
    </r>
    <r>
      <rPr>
        <b/>
        <sz val="12"/>
        <rFont val="Arial"/>
        <family val="2"/>
        <charset val="1"/>
      </rPr>
      <t>-egyenérték költsége</t>
    </r>
  </si>
  <si>
    <r>
      <t>Nemzeti energia mix CO</t>
    </r>
    <r>
      <rPr>
        <b/>
        <vertAlign val="subscript"/>
        <sz val="12"/>
        <rFont val="Arial"/>
        <family val="2"/>
        <charset val="238"/>
      </rPr>
      <t>2</t>
    </r>
    <r>
      <rPr>
        <b/>
        <sz val="12"/>
        <rFont val="Arial"/>
        <family val="2"/>
        <charset val="238"/>
      </rPr>
      <t xml:space="preserve"> ekvivalens</t>
    </r>
    <r>
      <rPr>
        <b/>
        <sz val="12"/>
        <rFont val="Arial"/>
        <family val="2"/>
        <charset val="1"/>
      </rPr>
      <t xml:space="preserve"> kibocsátása</t>
    </r>
  </si>
  <si>
    <t>Forrás: 
Európai Unió Kibocsátás Kereskedelmi Rendszerének adatai alapján elérhető nyilvános statisztika</t>
  </si>
  <si>
    <t>https://www.statista.com/statistics/1322214/carbon-prices-european-union-emission-trading-scheme/</t>
  </si>
  <si>
    <r>
      <rPr>
        <b/>
        <sz val="11"/>
        <rFont val="Arial"/>
        <family val="2"/>
      </rPr>
      <t>1) Bevezetés,</t>
    </r>
    <r>
      <rPr>
        <sz val="11"/>
        <rFont val="Arial"/>
        <family val="2"/>
      </rPr>
      <t xml:space="preserve"> amely röviden felvázolja a Segédlet tartalmát és alkalmazását.</t>
    </r>
  </si>
  <si>
    <r>
      <rPr>
        <b/>
        <sz val="11"/>
        <rFont val="Arial"/>
        <family val="2"/>
      </rPr>
      <t xml:space="preserve">2) LCC_Eredmények, összegzés </t>
    </r>
    <r>
      <rPr>
        <sz val="11"/>
        <rFont val="Arial"/>
        <family val="2"/>
      </rPr>
      <t>ahol az LCC számítás eredményei és azok grafikus ábrázolása található.
A munkalap cellái automatikusan feltöltődnek. Az ajánlatkérők által megadott alapadatok és az ajánlattevők által szolgáltatott adatok automatikusan integrálódnak a 3) és 4) munkalapról (lásd alább). Ezek alapján bemutatásra kerülnek az életciklusköltség fő költségelemei (beruházás, működés stb.), valamint a számítás eredményei, melyeket grafikusan is megjelenít a Segédlet ezen munkalapja. A költség adatokat áfa nélküli, nettó értékükön tartalmazza. Az automatizált számítások működésének biztosítása és a hibalehetőségek minimalizálása érdekében a munkalap jelszóval védett.</t>
    </r>
  </si>
  <si>
    <r>
      <rPr>
        <b/>
        <sz val="11"/>
        <rFont val="Arial"/>
        <family val="2"/>
      </rPr>
      <t xml:space="preserve">3) Ajánlatkérői_adatok, </t>
    </r>
    <r>
      <rPr>
        <sz val="11"/>
        <rFont val="Arial"/>
        <family val="2"/>
      </rPr>
      <t>amely munkalapon az ajánlatkérőnek meg kell adnia a számításokhoz szükséges alapvető paramétereket (értékelési időszak hossza, mennyiségek stb.) Az értékeléshez szükséges költségeket  áfa nélküli, nettó értékükön kell megadni. A Segédletben egyszerre 10 féle tartószerkezet (ld. E:N oszloptartomány) és 5 féle világítótest (ld. 25-48 sorok) kezelhető , a szükségtelen oszlopokat, sorokat elrejtheti. Felhívjuk a figyelmet azonban, hogy a munkalapon cellák, oszlopok vagy sorok törlése vagy újak beszúrása, illetve a nem fehér hátterű cellák módosítása a segédlet automatizált számításainak hibás működését eredményezheti!</t>
    </r>
  </si>
  <si>
    <r>
      <rPr>
        <b/>
        <sz val="11"/>
        <rFont val="Arial"/>
        <family val="2"/>
      </rPr>
      <t>4) Ajánlattevői_adatok,</t>
    </r>
    <r>
      <rPr>
        <sz val="11"/>
        <rFont val="Arial"/>
        <family val="2"/>
      </rPr>
      <t xml:space="preserve"> ahol az ajánlattevők megadják az ajánlatuk életciklus-költségének kiszámításához szükséges adatokat a kialakított sablonnak megfelelően. A munkalap több sora automatikusan feltöltődik az ajánlatkérő által az előző munkalapon megadott adatokkal. Az értékeléshez szükséges költségeket áfa nélküli, nettó értékükön kell megadni. Felhívjuk a figyelmet, hogy a munkalapon cellák, oszlopok vagy sorok törlése vagy újak beszúrása, illetve a nem fehér hátterű cellák módosítása a segédlet automatizált számításainak hibás működését eredményezheti!</t>
    </r>
  </si>
  <si>
    <r>
      <rPr>
        <b/>
        <sz val="11"/>
        <rFont val="Arial"/>
        <family val="2"/>
      </rPr>
      <t>7) LCC Számítás</t>
    </r>
    <r>
      <rPr>
        <sz val="11"/>
        <rFont val="Arial"/>
        <family val="2"/>
      </rPr>
      <t>, amely munkalap az életciklusköltség számítás részletes idősorait tartalmazza.  Az automatizált számítások működésének biztosítása és a hibalehetőségek minimalizálása érdekében a munkalap jelszóval védett.</t>
    </r>
  </si>
  <si>
    <t xml:space="preserve">A "3) Ajánlatkérői adatok" fülön a beszerzés tárgyának kiválasztásával "aktiválhatja" az egyes oszlopok hivatkozásait és képleteit. Töltse ki a FEHÉR hátterű cellákat azokban az oszlopokban, melyeket a tárgy kiválasztásával aktivált! Amennyiben eljárásában valamely cella nem releváns, adjon meg nulla "0" értéket. Ne feledje, hogy egyes paraméterek esetében előfordulhat, hogy nem rendelkezik az információval, és a szervezetén belüli más osztályoktól vagy más szervezettől kell kérnie azokat. </t>
  </si>
  <si>
    <t>Az eljárás során minden ajánlattevő kitölti a Segédletet, így az egyes Excel fájlok mindig egy ajánlattevő adatait tartalmazzák. Ajánlatkérő a visszaérkező, kitöltött Segédletek 2) munkalapjának összehasonlítása alapján választhatja ki a legalacsonyabb életciklusköltséggel rendelkező ajánlatot.</t>
  </si>
  <si>
    <t>Az input adatok megadását követően védje le ezt a munkalapot, hogy az ajánlattevők megadhassák ajánlatuk adatait a 4) lapon, de elkerüljék az esetleges nem kívánt módosításokat. A Lapvédelem beállításához lépjen a felső menübe, kattintson a Véleményezés/Lapvédelem gombra, és adjon meg egy választott jelszót.</t>
  </si>
  <si>
    <t xml:space="preserve">A „4) Ajánlattevői_adatok” munkalapon töltse ki a FEHÉR hátterű cellákat, azokban az oszlopokban melyekre ajánlata vonatkozik. Minden input cellát ki kell tölteni azokban az oszlopokban, amelyekben termék szerepel. Amennyiben ajánlatában valamely cella/oszlop nem releváns, adjon meg nulla "0" értéket az input cellákban. A kitöltés során minden esetben legyen tekintettel a közbeszerzési dokumentációban, különösen a műszaki specifikációban foglaltakra! A szürke hátterű cellák automatikusan feltöltődnek az ajánlatkérő által korábban megadott adatoknak megfelelően, NE módosítsa ezen cellákat! </t>
  </si>
  <si>
    <t>Ajánlati adatainak megadását követően védje le ezt a munkalapot, az adatok ajánlatkérő általi, nem kívánt, esetleges módosításának elkerülése érdekében.  Ehhez lépjen a felső menübe, kattintson a Véleményezés/Lapvédelem gombra, és adjon meg egy választott jelszót.</t>
  </si>
  <si>
    <r>
      <rPr>
        <b/>
        <sz val="11"/>
        <rFont val="Arial"/>
        <family val="2"/>
      </rPr>
      <t xml:space="preserve">6) Referencia adatok, </t>
    </r>
    <r>
      <rPr>
        <sz val="11"/>
        <rFont val="Arial"/>
        <family val="2"/>
      </rPr>
      <t>amely tartalmazza a számításokhoz szükséges több paraméter ajánlott mértékét és azok hivatalos forrását, valamint a legördülő menük szövegét. Felhívjuk a figyelmet, hogy a munkalap módosítása a segédlet automatizált számításainak hibás működését eredményezheti!</t>
    </r>
  </si>
  <si>
    <t>Nem releváns cella: nem kell kitölteni.</t>
  </si>
  <si>
    <t>A projekt terület(ek)/tartószerkezetek megnevezése:</t>
  </si>
  <si>
    <r>
      <t>Az adott beszerzésben szereplő eszközök által felhasznált villamosenergia következtében, egy év alatt a légkörbe jutó üvegházhatású gázok mennyisége szén-dioxid egyenértékben (CO</t>
    </r>
    <r>
      <rPr>
        <vertAlign val="subscript"/>
        <sz val="11"/>
        <rFont val="Arial"/>
        <family val="2"/>
        <charset val="238"/>
      </rPr>
      <t>2</t>
    </r>
    <r>
      <rPr>
        <sz val="11"/>
        <rFont val="Arial"/>
        <family val="2"/>
        <charset val="238"/>
      </rPr>
      <t xml:space="preserve"> ekvivalens) megadva. Számításához Ajánlatkérő választásának függvényében a 3) munkalapon Ajánlatkérő által megadott, rá jellemző átlagos kibocsátási értéket, vagy a 6) munkalapon szereplő Nemzeti referencia értéket veszi figyelembe.</t>
    </r>
  </si>
  <si>
    <r>
      <rPr>
        <b/>
        <sz val="11"/>
        <rFont val="Arial"/>
        <family val="2"/>
        <charset val="238"/>
      </rPr>
      <t>AJÁNLATKÉŐként csak ezen a munkalapon kell dolgoznia!</t>
    </r>
    <r>
      <rPr>
        <sz val="11"/>
        <rFont val="Arial"/>
        <family val="2"/>
        <charset val="238"/>
      </rPr>
      <t xml:space="preserve"> A munkalap E-N oszlopaiban (input oszlopok) különböző műszaki paraméterekkel rendelkező, vagy egyéb szempontok (pl. földrajzi elhelyezkedés) szerint elkülönülő beszerzésrészeket vehet fel a táblázatba. </t>
    </r>
    <r>
      <rPr>
        <b/>
        <sz val="11"/>
        <rFont val="Arial"/>
        <family val="2"/>
        <charset val="238"/>
      </rPr>
      <t>A Segédlet számításai során "azonosnak" tekintjük azon tartószerkezeteket, melyeken a világítótestek és egyéb tartozékok száma azonos!</t>
    </r>
    <r>
      <rPr>
        <sz val="11"/>
        <rFont val="Arial"/>
        <family val="2"/>
        <charset val="238"/>
      </rPr>
      <t xml:space="preserve"> (pl. X utca, Y utca-hálózat alatti, Y utca-hálózat feletti stb.) Ezzel kapcsolatban további instrukciókat talál a kapcsolódó LCC Felhasználói útmutatóban!</t>
    </r>
  </si>
  <si>
    <r>
      <rPr>
        <b/>
        <sz val="11"/>
        <rFont val="Arial"/>
        <family val="2"/>
        <charset val="238"/>
      </rPr>
      <t xml:space="preserve">Kitöltése kötelező! Kérjük válasszon a legördülő menüből! Az E-N oszlopokban ezzel "aktiválódnak" az adott oszlopban található hivatkozások és képletek a Segédlet többi munkalapján is! </t>
    </r>
    <r>
      <rPr>
        <sz val="11"/>
        <rFont val="Arial"/>
        <family val="2"/>
        <charset val="238"/>
      </rPr>
      <t xml:space="preserve">
Opciók:
-</t>
    </r>
    <r>
      <rPr>
        <b/>
        <sz val="11"/>
        <rFont val="Arial"/>
        <family val="2"/>
        <charset val="238"/>
      </rPr>
      <t>Korszerűsítés, rekonstrukció, csere:</t>
    </r>
    <r>
      <rPr>
        <sz val="11"/>
        <rFont val="Arial"/>
        <family val="2"/>
        <charset val="238"/>
      </rPr>
      <t xml:space="preserve"> meglévő közvilágítási infrastruktúra esetén adja meg azon meglévő tartószerkezetek (oszlopok) számát, melyeket a beruházás érint és adja meg az egyes világítótestek üzemidejét a 26. sortól. A lehetséges adatforrások pl.: korábbi (terv)dokumentációk, a Közvilágítási naptár, az energiaszolgáltatóval történő elszámolása adatai.
-</t>
    </r>
    <r>
      <rPr>
        <b/>
        <sz val="11"/>
        <rFont val="Arial"/>
        <family val="2"/>
        <charset val="238"/>
      </rPr>
      <t>Új létesítés:</t>
    </r>
    <r>
      <rPr>
        <sz val="11"/>
        <rFont val="Arial"/>
        <family val="2"/>
        <charset val="238"/>
      </rPr>
      <t xml:space="preserve"> válassza ezt az opciót, amennyiben a területen korábban nem volt közvilágítási infrastruktúra, de a beruházás előkészítése során a szükséges tartószerkezetek száma, és a világítótestek üzemideje meghatározásra került, illetve ha már rendelkezik kiviteli tervvel.
-</t>
    </r>
    <r>
      <rPr>
        <b/>
        <sz val="11"/>
        <rFont val="Arial"/>
        <family val="2"/>
        <charset val="238"/>
      </rPr>
      <t>Új létesítés tervezéssel:</t>
    </r>
    <r>
      <rPr>
        <sz val="11"/>
        <rFont val="Arial"/>
        <family val="2"/>
        <charset val="238"/>
      </rPr>
      <t xml:space="preserve"> válassza ezt az opciót, amennyiben a területen korábban nem volt közvilágítási infrastruktúra és jelen eljárásban az ajánlattevői feladatok a tervezést is magukba foglalják, tehát a tartószerkezetek számának és a világítótestek üzemidejének meghatározása is ajánlattevők feladata. Ez esetben ezeket az adatokat itt nem kell kitöltenie, a cellák automatikusan sötétszürke hátteret kapnak. Ajánlattevők a 4) munkalapon adhatják meg ajánlatuk szerint ezeket az adatokat.
</t>
    </r>
  </si>
  <si>
    <r>
      <t xml:space="preserve">Minden aktív oszlopban </t>
    </r>
    <r>
      <rPr>
        <b/>
        <sz val="11"/>
        <rFont val="Arial"/>
        <family val="2"/>
        <charset val="238"/>
      </rPr>
      <t>ki kell tölteni a FEHÉR hátterű cellákat!</t>
    </r>
    <r>
      <rPr>
        <sz val="11"/>
        <rFont val="Arial"/>
        <family val="2"/>
        <charset val="238"/>
      </rPr>
      <t xml:space="preserve"> Amennyiben valamely tétel az Ön beszerzésében nem releváns, akkor írjon nullát "0" az adott cellába. </t>
    </r>
  </si>
  <si>
    <r>
      <t xml:space="preserve">Ha 8. sorban a "Korszerűstés, rekonstrukció, csere" vagy "Új létesítés" opciót választotta, akkor itt adhatja meg azon meglévő oszlopok/tartószerkezetek számát, melyekre a kiírás szerinti feladatban új világítótest kerül, vagy adja meg a kiviteli terv szerint szükséges tartószerkezetek számát.
Ha az "Új létesités tervezéssel" opciót választotta, tehát a kiirás szerinti feladat kiterjed a szükséges oszlopok számának/elhelyezkedésének meghatározását is, a sor automatikusan sötét szürke hátteret kap, ajánlatkérőként nem kell kitölteni! Az oszlopok számát ez esetben ajánlattevő adja meg a 4) munkalapon.
</t>
    </r>
    <r>
      <rPr>
        <b/>
        <sz val="11"/>
        <rFont val="Arial"/>
        <family val="2"/>
        <charset val="238"/>
      </rPr>
      <t>Fontos</t>
    </r>
    <r>
      <rPr>
        <sz val="11"/>
        <rFont val="Arial"/>
        <family val="2"/>
        <charset val="238"/>
      </rPr>
      <t>, hogy akkor is különbözőnek kell tekinteni, tehát külön oszlopban kell szerepeltetni adott tartószerkezeteket, ha eltérő számú/típusú világítótest található rajtuk, mivel a segédlet a tartózerkezetek ezen jellemzője mentén dolgozza fel az információkat akkor is, ha egyébként más műszaki szempontból (pl. anyaguk, kialakításuk alapján) azonos típusúnak tekinthetők a tartószerkezetek.</t>
    </r>
  </si>
  <si>
    <r>
      <t xml:space="preserve">Alapértelmezésként a beszerzendő eszközök hasznos élettartamát legalább egyszer lefedő időtáv. </t>
    </r>
    <r>
      <rPr>
        <b/>
        <sz val="11"/>
        <rFont val="Arial"/>
        <family val="2"/>
        <charset val="238"/>
      </rPr>
      <t>Közvilágítási berendezések esetén ajánlás: 20 év</t>
    </r>
    <r>
      <rPr>
        <sz val="11"/>
        <rFont val="Arial"/>
        <family val="2"/>
        <charset val="238"/>
      </rPr>
      <t>, melytől Ajánlatkérő eltérhet. A felmerülő releváns költségeket ezen időtartamra számítjuk ki. Az értékelési periódus meghatározásával kapcsolatban  ld. még a kapcsolódó LCC Felhasználói útmutatót is.</t>
    </r>
  </si>
  <si>
    <r>
      <t>A felhasznált energia éves mennyiségének meghatározására két féle opciót is kínál a segédlet. Kérjük, válasszon a legördülő menüből!
Opciók:
-AECI alapján: Éves energiafelhasználási mutató (Annual Energy Consumption Indicator) az "</t>
    </r>
    <r>
      <rPr>
        <b/>
        <sz val="11"/>
        <rFont val="Arial"/>
        <family val="2"/>
        <charset val="238"/>
      </rPr>
      <t>MSZ EN 13201-5 Útvilágítás, 5. rész: Energiahatékonysági jellemzők</t>
    </r>
    <r>
      <rPr>
        <sz val="11"/>
        <rFont val="Arial"/>
        <family val="2"/>
        <charset val="238"/>
      </rPr>
      <t>" című szabványnak megfelelően számított mutató, kWh/m</t>
    </r>
    <r>
      <rPr>
        <vertAlign val="superscript"/>
        <sz val="11"/>
        <rFont val="Arial"/>
        <family val="2"/>
        <charset val="238"/>
      </rPr>
      <t>2</t>
    </r>
    <r>
      <rPr>
        <sz val="11"/>
        <rFont val="Arial"/>
        <family val="2"/>
        <charset val="238"/>
      </rPr>
      <t>/év mértékegységben megadva.
-LCC segédlet alapján: a világítótestek darabszáma, üzemideje és teljesítménye alapján a segédlet automatikusan számítja. Részletesen ld. lentebb a 7) munkalap magyarázatainál.</t>
    </r>
  </si>
  <si>
    <r>
      <t>Amennyiben a fenti legördülő menüben az "NEMZETI referencia"-t választotta, a sor automatikusan feltöltődik minden aktívált oszlopban a 6) Referencia adatok munkalapon, előre megadott értékkel, Magyarország nemzeti villamosenergia-mixének jellemző üvegházhatású gáz kibocsátása CO</t>
    </r>
    <r>
      <rPr>
        <vertAlign val="subscript"/>
        <sz val="11"/>
        <rFont val="Arial"/>
        <family val="2"/>
        <charset val="238"/>
      </rPr>
      <t>2</t>
    </r>
    <r>
      <rPr>
        <sz val="11"/>
        <rFont val="Arial"/>
        <family val="2"/>
        <charset val="238"/>
      </rPr>
      <t xml:space="preserve"> egyenértékben kifejezve.</t>
    </r>
  </si>
  <si>
    <r>
      <rPr>
        <b/>
        <sz val="11"/>
        <rFont val="Arial"/>
        <family val="2"/>
        <charset val="238"/>
      </rPr>
      <t>AJÁNLATTEVŐként csak ezen a munkalapon kell dolgoznia, ügyeljen rá, hogy az adatokat ajánlatának megfelelően, az egyéb dokumentációkkal összhangban adja meg!</t>
    </r>
    <r>
      <rPr>
        <sz val="11"/>
        <rFont val="Arial"/>
        <family val="2"/>
        <charset val="1"/>
      </rPr>
      <t xml:space="preserve"> Ajánlata adatait az E-N oszlopokban adhatja meg. </t>
    </r>
    <r>
      <rPr>
        <b/>
        <sz val="11"/>
        <rFont val="Arial"/>
        <family val="2"/>
        <charset val="238"/>
      </rPr>
      <t xml:space="preserve">Minden aktív oszlop, FEHÉR hátterű (input) celláját ki kell tölteni! </t>
    </r>
    <r>
      <rPr>
        <sz val="11"/>
        <rFont val="Arial"/>
        <family val="2"/>
        <charset val="1"/>
      </rPr>
      <t>Amennyiben ajánlatában valamely cella nem releváns, írjon nullát "0" az adott cellába! Az LCC számítás szempontjából releváns Ajánlatkérői adatokat a munkalap automatikusan feltölti az Ajánlatkérő által a 3) munkalapon megadott értékellel minden aktív oszlopban. Ezek értelmezését ld. fent a 3) munkalap magyarázatánál.</t>
    </r>
  </si>
  <si>
    <r>
      <t>Az ajánlati árakat a szerződésben vállalt értéknek megfelelően</t>
    </r>
    <r>
      <rPr>
        <sz val="11"/>
        <rFont val="Arial"/>
        <family val="2"/>
      </rPr>
      <t>, ÁFA nélküli, nettó értéken kell megadni.</t>
    </r>
  </si>
  <si>
    <r>
      <t>ÁFA nélküli, nettó értéken, a szerződésben vállalt értéknek megfelelően</t>
    </r>
    <r>
      <rPr>
        <sz val="11"/>
        <rFont val="Arial"/>
        <family val="2"/>
      </rPr>
      <t xml:space="preserve"> kell megadni, a közbeszerzési dokumentumok, különösen a műszaki leírásnak megfelelően.</t>
    </r>
  </si>
  <si>
    <r>
      <t>Amennyiben releváns, a közbeszerzési dokumentumok követelményeinek, különösen a műszaki specifikációban foglaltaknak megfelelően kell megadni, ÁFA nélküli, nettó áron, a szerződésben vállalt értéknek megfelelően</t>
    </r>
    <r>
      <rPr>
        <sz val="11"/>
        <rFont val="Arial"/>
        <family val="2"/>
        <charset val="1"/>
      </rPr>
      <t>. A telepítés költségébe beleértendő minden szükséges feladat, munkaerő, anyag és eszköz költsége.</t>
    </r>
  </si>
  <si>
    <t>Amennyiben releváns, ezek a sorok az ajánlatkérő által a 3) munkalapon megadott adatokat automatikusan hivatkozzák. A karbantartási költségekkel a kapcsolatban ld. a kapcsolódó Felhasználói Útmutatót is!</t>
  </si>
  <si>
    <r>
      <t>Amennyiben releváns, a közbeszerzési dokumentumoknak, különösen a műszaki dokumentációnak megfelelő tartalommal, pl. driver csere, szerelvénylap csere, LED-panel/modul cseréje, irányítástechnikai berendezés cseréjének költsége stb. Átlagos költség, beleértve a munkaerőt és a szükséges felszereléseket, anyagokat is. A szerződésben vállalt értéknek megfelelő</t>
    </r>
    <r>
      <rPr>
        <sz val="11"/>
        <rFont val="Arial"/>
        <family val="2"/>
        <charset val="1"/>
      </rPr>
      <t>, ÁFA nélküli, nettó értéken.</t>
    </r>
  </si>
  <si>
    <r>
      <t>Amennyiben releváns, a kiírás műszaki előírásainak megfelelően (pl. rendelkezésre állás, bejárás, mérési költség, lámpatisztítás stb.,), ajánlata szerint, éves átlagos költséget kell megadni. A szerződésben vállalt értéknek megfelelő</t>
    </r>
    <r>
      <rPr>
        <sz val="11"/>
        <rFont val="Arial"/>
        <family val="2"/>
        <charset val="1"/>
      </rPr>
      <t>, ÁFA nélküli, nettó értéken.</t>
    </r>
  </si>
  <si>
    <r>
      <t>Tartalmazza az oszlopok ajánlati árát és telepítési költségét is. Az ajánlatkérő által a 3) munkalap 11.</t>
    </r>
    <r>
      <rPr>
        <sz val="11"/>
        <rFont val="Arial"/>
        <family val="2"/>
        <charset val="1"/>
      </rPr>
      <t xml:space="preserve"> sorában megadott és az ajánlattevő által a 4) munkalap 19.sorában megadott darabszámot összegzi! </t>
    </r>
    <r>
      <rPr>
        <sz val="11"/>
        <rFont val="Arial"/>
        <family val="2"/>
        <charset val="238"/>
      </rPr>
      <t>"Új létesítés tervezéssel" esetén csak az ajánlattevő által, a 4) munkalap 19.sorban megadott darabszámmal számol.</t>
    </r>
  </si>
  <si>
    <r>
      <t>Tartószerkeze</t>
    </r>
    <r>
      <rPr>
        <sz val="11"/>
        <rFont val="Arial"/>
        <family val="2"/>
        <charset val="1"/>
      </rPr>
      <t xml:space="preserve">t + Világítótest + Driver + LED panel + Irányítástechnika + </t>
    </r>
    <r>
      <rPr>
        <sz val="11"/>
        <rFont val="Arial"/>
        <family val="2"/>
        <charset val="238"/>
      </rPr>
      <t>Külső vezérlő- és mérőeszközök</t>
    </r>
  </si>
  <si>
    <t>(Éves energiafelhasználás, kWh * Villamosenergia ára, HUF/kWh)*(1+Villamosenergia árának becsült éves reál növekedési üteme,%) ˇ évek száma szerinti hatványra emelve</t>
  </si>
  <si>
    <r>
      <t>Ez a lap a számításokhoz használt adatkészleteket tartalmazza. Ajánlott értékeket tartalmaz a diszkont rátára és a CO</t>
    </r>
    <r>
      <rPr>
        <vertAlign val="subscript"/>
        <sz val="11"/>
        <rFont val="Arial"/>
        <family val="2"/>
      </rPr>
      <t>2</t>
    </r>
    <r>
      <rPr>
        <sz val="11"/>
        <rFont val="Arial"/>
        <family val="2"/>
      </rPr>
      <t xml:space="preserve"> egyenérték költségére, valamint tartalmazza az ország nemzeti villamosenergia-mixének CO2-ekv kibocsátásának mértékét, valamint a legördülő menük szövegét. Az oldal módosítás az automatizált számítások hibás működését eredményezheti. Ajánlatkérőként a lilával jelölt referencia adatokat a 3) munkalapon módosítsa!</t>
    </r>
  </si>
  <si>
    <t>Ez a segédlet a Miniszterelnökség és a Gazdasági Együttműködési és Fejlesztési Szervezet (OECD),  "A zöld közbeszerzés előmozdítása Magyarországon, különös tekintettel az életciklusköltség-számításra" című közös projektje keretében készült, az Európai Unió Technikai Támogatási Eszközén keresztül nyújtott finanszírozásával és a Közbeszerzési Hatóság részvételével. A Segédlet szabadon felhasználható a forrás feltüntetésével olyan módon, hogy a Segédlet átdolgozása esetén fel kell tüntetni az átdolgozás tényét. A Segédlet alkalmazásával kapcsolatban minden felelősséget a felhasználó visel!</t>
  </si>
  <si>
    <t>Villamos energia ára</t>
  </si>
  <si>
    <t xml:space="preserve">Villamos energia árának becsült éves reál növekedési üteme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</si>
</sst>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_-* #,##0.000000\ _€_-;\-* #,##0.000000\ _€_-;_-* &quot;-&quot;??\ _€_-;_-@_-"/>
    <numFmt numFmtId="166" formatCode="0.0%"/>
    <numFmt numFmtId="167" formatCode="#,##0.0"/>
    <numFmt numFmtId="168" formatCode="#,##0.000"/>
  </numFmts>
  <fonts count="73" x14ac:knownFonts="1">
    <font>
      <sz val="10"/>
      <name val="Verdana"/>
      <charset val="1"/>
    </font>
    <font>
      <sz val="11"/>
      <name val="Arial"/>
      <family val="2"/>
      <charset val="1"/>
    </font>
    <font>
      <sz val="24"/>
      <name val="Arial"/>
      <family val="2"/>
      <charset val="1"/>
    </font>
    <font>
      <b/>
      <sz val="12"/>
      <color rgb="FF1D9E9E"/>
      <name val="Arial"/>
      <family val="2"/>
      <charset val="1"/>
    </font>
    <font>
      <b/>
      <sz val="12"/>
      <color rgb="FF1D9E9E"/>
      <name val="Verdana"/>
      <family val="2"/>
      <charset val="1"/>
    </font>
    <font>
      <b/>
      <sz val="11"/>
      <name val="Arial"/>
      <family val="2"/>
      <charset val="1"/>
    </font>
    <font>
      <sz val="11"/>
      <color rgb="FFFF0000"/>
      <name val="Arial"/>
      <family val="2"/>
      <charset val="1"/>
    </font>
    <font>
      <sz val="11"/>
      <color rgb="FF0070C0"/>
      <name val="Arial"/>
      <family val="2"/>
      <charset val="1"/>
    </font>
    <font>
      <sz val="10"/>
      <name val="Arial"/>
      <family val="2"/>
      <charset val="1"/>
    </font>
    <font>
      <sz val="9"/>
      <name val="Arial"/>
      <family val="2"/>
      <charset val="1"/>
    </font>
    <font>
      <sz val="22"/>
      <name val="Arial"/>
      <family val="2"/>
      <charset val="1"/>
    </font>
    <font>
      <b/>
      <sz val="12"/>
      <color rgb="FFFFFFFF"/>
      <name val="Arial"/>
      <family val="2"/>
      <charset val="1"/>
    </font>
    <font>
      <sz val="9"/>
      <color rgb="FFFFFFFF"/>
      <name val="Arial"/>
      <family val="2"/>
      <charset val="1"/>
    </font>
    <font>
      <sz val="11"/>
      <color rgb="FFFFFFFF"/>
      <name val="Arial"/>
      <family val="2"/>
      <charset val="1"/>
    </font>
    <font>
      <sz val="11"/>
      <color rgb="FF000000"/>
      <name val="Arial"/>
      <family val="2"/>
      <charset val="1"/>
    </font>
    <font>
      <vertAlign val="subscript"/>
      <sz val="9"/>
      <name val="Arial"/>
      <family val="2"/>
      <charset val="1"/>
    </font>
    <font>
      <b/>
      <sz val="12"/>
      <name val="Arial"/>
      <family val="2"/>
      <charset val="1"/>
    </font>
    <font>
      <sz val="12"/>
      <name val="Arial"/>
      <family val="2"/>
      <charset val="1"/>
    </font>
    <font>
      <sz val="11"/>
      <name val="Arial"/>
      <family val="2"/>
    </font>
    <font>
      <u/>
      <sz val="10"/>
      <color theme="10"/>
      <name val="Verdana"/>
      <family val="2"/>
    </font>
    <font>
      <sz val="9"/>
      <color rgb="FFFF0000"/>
      <name val="Arial"/>
      <family val="2"/>
      <charset val="1"/>
    </font>
    <font>
      <sz val="10"/>
      <name val="Verdana"/>
      <family val="2"/>
    </font>
    <font>
      <sz val="22"/>
      <color theme="5"/>
      <name val="Arial"/>
      <family val="2"/>
      <charset val="1"/>
    </font>
    <font>
      <b/>
      <sz val="11"/>
      <name val="Arial"/>
      <family val="2"/>
    </font>
    <font>
      <sz val="11"/>
      <color theme="0"/>
      <name val="Arial"/>
      <family val="2"/>
      <charset val="1"/>
    </font>
    <font>
      <sz val="9"/>
      <name val="Arial"/>
      <family val="2"/>
    </font>
    <font>
      <vertAlign val="subscript"/>
      <sz val="9"/>
      <name val="Arial"/>
      <family val="2"/>
    </font>
    <font>
      <sz val="10"/>
      <color rgb="FFFF0000"/>
      <name val="Verdana"/>
      <family val="2"/>
    </font>
    <font>
      <sz val="10"/>
      <name val="Verdana"/>
      <family val="2"/>
    </font>
    <font>
      <sz val="9"/>
      <color indexed="81"/>
      <name val="Tahoma"/>
      <family val="2"/>
      <charset val="238"/>
    </font>
    <font>
      <b/>
      <sz val="9"/>
      <color indexed="81"/>
      <name val="Tahoma"/>
      <family val="2"/>
      <charset val="238"/>
    </font>
    <font>
      <sz val="11"/>
      <name val="Arial"/>
      <family val="2"/>
      <charset val="238"/>
    </font>
    <font>
      <b/>
      <vertAlign val="subscript"/>
      <sz val="9"/>
      <color indexed="81"/>
      <name val="Tahoma"/>
      <family val="2"/>
      <charset val="238"/>
    </font>
    <font>
      <b/>
      <sz val="11"/>
      <color theme="0"/>
      <name val="Arial"/>
      <family val="2"/>
      <charset val="1"/>
    </font>
    <font>
      <b/>
      <sz val="12"/>
      <color theme="0"/>
      <name val="Arial"/>
      <family val="2"/>
      <charset val="1"/>
    </font>
    <font>
      <b/>
      <sz val="13"/>
      <color theme="9"/>
      <name val="Arial"/>
      <family val="2"/>
      <charset val="1"/>
    </font>
    <font>
      <b/>
      <sz val="14"/>
      <color theme="0"/>
      <name val="Arial"/>
      <family val="2"/>
      <charset val="1"/>
    </font>
    <font>
      <sz val="10"/>
      <name val="Verdana"/>
      <family val="2"/>
      <charset val="238"/>
    </font>
    <font>
      <b/>
      <sz val="10"/>
      <name val="Arial"/>
      <family val="2"/>
      <charset val="1"/>
    </font>
    <font>
      <b/>
      <sz val="11"/>
      <name val="Arial"/>
      <family val="2"/>
      <charset val="238"/>
    </font>
    <font>
      <b/>
      <sz val="14"/>
      <name val="Arial"/>
      <family val="2"/>
      <charset val="238"/>
    </font>
    <font>
      <b/>
      <sz val="16"/>
      <color rgb="FFFFFFFF"/>
      <name val="Arial"/>
      <family val="2"/>
      <charset val="1"/>
    </font>
    <font>
      <b/>
      <sz val="16"/>
      <color rgb="FF000000"/>
      <name val="Arial"/>
      <family val="2"/>
      <charset val="1"/>
    </font>
    <font>
      <sz val="16"/>
      <name val="Arial"/>
      <family val="2"/>
      <charset val="1"/>
    </font>
    <font>
      <sz val="11"/>
      <color rgb="FFFF0000"/>
      <name val="Arial"/>
      <family val="2"/>
      <charset val="238"/>
    </font>
    <font>
      <sz val="11"/>
      <color rgb="FF00B0F0"/>
      <name val="Arial"/>
      <family val="2"/>
      <charset val="238"/>
    </font>
    <font>
      <i/>
      <sz val="11"/>
      <color rgb="FFFF0000"/>
      <name val="Arial"/>
      <family val="2"/>
      <charset val="238"/>
    </font>
    <font>
      <vertAlign val="superscript"/>
      <sz val="11"/>
      <name val="Arial"/>
      <family val="2"/>
    </font>
    <font>
      <sz val="11"/>
      <color theme="1"/>
      <name val="Arial"/>
      <family val="2"/>
    </font>
    <font>
      <sz val="8"/>
      <name val="Arial"/>
      <family val="2"/>
    </font>
    <font>
      <vertAlign val="subscript"/>
      <sz val="11"/>
      <name val="Arial"/>
      <family val="2"/>
    </font>
    <font>
      <sz val="8"/>
      <name val="Arial"/>
      <family val="2"/>
      <charset val="1"/>
    </font>
    <font>
      <b/>
      <sz val="11"/>
      <color rgb="FFFFFFFF"/>
      <name val="Arial"/>
      <family val="2"/>
      <charset val="1"/>
    </font>
    <font>
      <sz val="11"/>
      <color rgb="FF00B0F0"/>
      <name val="Arial"/>
      <family val="2"/>
      <charset val="1"/>
    </font>
    <font>
      <b/>
      <sz val="8"/>
      <name val="Arial"/>
      <family val="2"/>
    </font>
    <font>
      <sz val="22"/>
      <name val="Arial"/>
      <family val="2"/>
      <charset val="238"/>
    </font>
    <font>
      <b/>
      <vertAlign val="subscript"/>
      <sz val="11"/>
      <name val="Arial"/>
      <family val="2"/>
      <charset val="238"/>
    </font>
    <font>
      <sz val="11"/>
      <color theme="1"/>
      <name val="Arial"/>
      <family val="2"/>
      <charset val="238"/>
    </font>
    <font>
      <i/>
      <sz val="9"/>
      <name val="Arial"/>
      <family val="2"/>
      <charset val="238"/>
    </font>
    <font>
      <b/>
      <vertAlign val="subscript"/>
      <sz val="11"/>
      <name val="Calibri"/>
      <family val="2"/>
      <charset val="238"/>
      <scheme val="minor"/>
    </font>
    <font>
      <sz val="11"/>
      <name val="Calibri"/>
      <family val="2"/>
      <charset val="238"/>
      <scheme val="minor"/>
    </font>
    <font>
      <i/>
      <sz val="11"/>
      <name val="Arial"/>
      <family val="2"/>
      <charset val="238"/>
    </font>
    <font>
      <b/>
      <i/>
      <sz val="11"/>
      <name val="Arial"/>
      <family val="2"/>
      <charset val="238"/>
    </font>
    <font>
      <sz val="9"/>
      <name val="Arial"/>
      <family val="2"/>
      <charset val="238"/>
    </font>
    <font>
      <b/>
      <sz val="9"/>
      <name val="Arial"/>
      <family val="2"/>
      <charset val="238"/>
    </font>
    <font>
      <b/>
      <sz val="10"/>
      <name val="Verdana"/>
      <family val="2"/>
      <charset val="238"/>
    </font>
    <font>
      <b/>
      <u/>
      <sz val="13"/>
      <color theme="9"/>
      <name val="Arial"/>
      <family val="2"/>
      <charset val="1"/>
    </font>
    <font>
      <b/>
      <sz val="12"/>
      <color theme="0"/>
      <name val="Arial"/>
      <family val="2"/>
      <charset val="238"/>
    </font>
    <font>
      <vertAlign val="subscript"/>
      <sz val="9"/>
      <name val="Arial"/>
      <family val="2"/>
      <charset val="238"/>
    </font>
    <font>
      <vertAlign val="subscript"/>
      <sz val="11"/>
      <name val="Arial"/>
      <family val="2"/>
      <charset val="238"/>
    </font>
    <font>
      <b/>
      <vertAlign val="subscript"/>
      <sz val="12"/>
      <name val="Arial"/>
      <family val="2"/>
      <charset val="238"/>
    </font>
    <font>
      <b/>
      <sz val="12"/>
      <name val="Arial"/>
      <family val="2"/>
      <charset val="238"/>
    </font>
    <font>
      <vertAlign val="superscript"/>
      <sz val="11"/>
      <name val="Arial"/>
      <family val="2"/>
      <charset val="238"/>
    </font>
  </fonts>
  <fills count="36">
    <fill>
      <patternFill patternType="none"/>
    </fill>
    <fill>
      <patternFill patternType="gray125"/>
    </fill>
    <fill>
      <patternFill patternType="solid">
        <fgColor rgb="FFFFFFFF"/>
        <bgColor rgb="FFFFF2CC"/>
      </patternFill>
    </fill>
    <fill>
      <patternFill patternType="solid">
        <fgColor rgb="FFD9D9D9"/>
        <bgColor rgb="FFBEE3D3"/>
      </patternFill>
    </fill>
    <fill>
      <patternFill patternType="solid">
        <fgColor rgb="FFE4B5E4"/>
        <bgColor rgb="FFFFF2CC"/>
      </patternFill>
    </fill>
    <fill>
      <patternFill patternType="solid">
        <fgColor theme="0"/>
        <bgColor rgb="FFFFF2CC"/>
      </patternFill>
    </fill>
    <fill>
      <patternFill patternType="solid">
        <fgColor rgb="FFE4B5E4"/>
        <bgColor rgb="FFFFFBCC"/>
      </patternFill>
    </fill>
    <fill>
      <patternFill patternType="solid">
        <fgColor theme="5" tint="0.79998168889431442"/>
        <bgColor rgb="FFFFF2CC"/>
      </patternFill>
    </fill>
    <fill>
      <patternFill patternType="solid">
        <fgColor theme="5" tint="0.79998168889431442"/>
        <bgColor rgb="FFC3BCE4"/>
      </patternFill>
    </fill>
    <fill>
      <patternFill patternType="solid">
        <fgColor theme="0"/>
        <bgColor indexed="64"/>
      </patternFill>
    </fill>
    <fill>
      <patternFill patternType="solid">
        <fgColor theme="9"/>
        <bgColor rgb="FF333300"/>
      </patternFill>
    </fill>
    <fill>
      <patternFill patternType="solid">
        <fgColor theme="9" tint="0.39997558519241921"/>
        <bgColor rgb="FF8B8B8B"/>
      </patternFill>
    </fill>
    <fill>
      <patternFill patternType="solid">
        <fgColor theme="9"/>
        <bgColor rgb="FF8B8B8B"/>
      </patternFill>
    </fill>
    <fill>
      <patternFill patternType="solid">
        <fgColor theme="7"/>
        <bgColor rgb="FF7DD2D2"/>
      </patternFill>
    </fill>
    <fill>
      <patternFill patternType="solid">
        <fgColor theme="7"/>
        <bgColor rgb="FFFFF2CC"/>
      </patternFill>
    </fill>
    <fill>
      <patternFill patternType="solid">
        <fgColor rgb="FF73C0F5"/>
        <bgColor rgb="FFFFF2CC"/>
      </patternFill>
    </fill>
    <fill>
      <patternFill patternType="solid">
        <fgColor rgb="FF92D050"/>
        <bgColor rgb="FF7DD2D2"/>
      </patternFill>
    </fill>
    <fill>
      <patternFill patternType="solid">
        <fgColor rgb="FF1D9E9E"/>
        <bgColor rgb="FF008080"/>
      </patternFill>
    </fill>
    <fill>
      <patternFill patternType="solid">
        <fgColor rgb="FF000000"/>
        <bgColor rgb="FF003300"/>
      </patternFill>
    </fill>
    <fill>
      <patternFill patternType="solid">
        <fgColor theme="0" tint="-4.9989318521683403E-2"/>
        <bgColor rgb="FFFFF2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E79B"/>
        <bgColor rgb="FFFFF2CC"/>
      </patternFill>
    </fill>
    <fill>
      <patternFill patternType="solid">
        <fgColor theme="0" tint="-0.14999847407452621"/>
        <bgColor rgb="FFBEE3D3"/>
      </patternFill>
    </fill>
    <fill>
      <patternFill patternType="solid">
        <fgColor rgb="FFFFE79B"/>
        <bgColor indexed="64"/>
      </patternFill>
    </fill>
    <fill>
      <patternFill patternType="solid">
        <fgColor theme="0" tint="-0.14999847407452621"/>
        <bgColor rgb="FFFFF2CC"/>
      </patternFill>
    </fill>
    <fill>
      <patternFill patternType="solid">
        <fgColor rgb="FF73C0F5"/>
        <bgColor rgb="FF7DD2D2"/>
      </patternFill>
    </fill>
    <fill>
      <patternFill patternType="solid">
        <fgColor theme="9" tint="0.79998168889431442"/>
        <bgColor indexed="64"/>
      </patternFill>
    </fill>
    <fill>
      <patternFill patternType="solid">
        <fgColor theme="9"/>
        <bgColor rgb="FF7DD2D2"/>
      </patternFill>
    </fill>
    <fill>
      <patternFill patternType="solid">
        <fgColor theme="9"/>
        <bgColor indexed="64"/>
      </patternFill>
    </fill>
    <fill>
      <patternFill patternType="solid">
        <fgColor theme="7"/>
        <bgColor indexed="64"/>
      </patternFill>
    </fill>
    <fill>
      <patternFill patternType="solid">
        <fgColor theme="9"/>
        <bgColor rgb="FFFFF2CC"/>
      </patternFill>
    </fill>
    <fill>
      <patternFill patternType="solid">
        <fgColor theme="9" tint="0.39997558519241921"/>
        <bgColor rgb="FFFFF2CC"/>
      </patternFill>
    </fill>
    <fill>
      <patternFill patternType="solid">
        <fgColor theme="0" tint="-0.34998626667073579"/>
        <bgColor rgb="FFBEE3D3"/>
      </patternFill>
    </fill>
    <fill>
      <patternFill patternType="solid">
        <fgColor theme="1" tint="0.249977111117893"/>
        <bgColor rgb="FFBEE3D3"/>
      </patternFill>
    </fill>
  </fills>
  <borders count="99">
    <border>
      <left/>
      <right/>
      <top/>
      <bottom/>
      <diagonal/>
    </border>
    <border>
      <left style="thin">
        <color rgb="FF808080"/>
      </left>
      <right style="thin">
        <color rgb="FF808080"/>
      </right>
      <top style="thin">
        <color rgb="FF808080"/>
      </top>
      <bottom style="thin">
        <color rgb="FF808080"/>
      </bottom>
      <diagonal/>
    </border>
    <border>
      <left/>
      <right/>
      <top style="thin">
        <color rgb="FF7DD2D2"/>
      </top>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style="thin">
        <color rgb="FF73C0F5"/>
      </left>
      <right/>
      <top/>
      <bottom/>
      <diagonal/>
    </border>
    <border>
      <left/>
      <right style="thin">
        <color rgb="FF73C0F5"/>
      </right>
      <top/>
      <bottom/>
      <diagonal/>
    </border>
    <border>
      <left style="thin">
        <color rgb="FF73C0F5"/>
      </left>
      <right/>
      <top/>
      <bottom style="thin">
        <color rgb="FF73C0F5"/>
      </bottom>
      <diagonal/>
    </border>
    <border>
      <left/>
      <right/>
      <top/>
      <bottom style="thin">
        <color rgb="FF73C0F5"/>
      </bottom>
      <diagonal/>
    </border>
    <border>
      <left/>
      <right style="thin">
        <color rgb="FF73C0F5"/>
      </right>
      <top/>
      <bottom style="thin">
        <color rgb="FF73C0F5"/>
      </bottom>
      <diagonal/>
    </border>
    <border>
      <left style="thin">
        <color theme="9"/>
      </left>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top/>
      <bottom style="thin">
        <color rgb="FFBFBFBF"/>
      </bottom>
      <diagonal/>
    </border>
    <border>
      <left/>
      <right/>
      <top style="thin">
        <color rgb="FFBFBFBF"/>
      </top>
      <bottom style="thin">
        <color rgb="FFBFBFBF"/>
      </bottom>
      <diagonal/>
    </border>
    <border>
      <left style="thin">
        <color indexed="64"/>
      </left>
      <right style="thin">
        <color indexed="64"/>
      </right>
      <top style="thin">
        <color indexed="64"/>
      </top>
      <bottom style="thin">
        <color indexed="64"/>
      </bottom>
      <diagonal/>
    </border>
    <border>
      <left/>
      <right style="thin">
        <color rgb="FF808080"/>
      </right>
      <top style="thin">
        <color rgb="FF808080"/>
      </top>
      <bottom style="thin">
        <color rgb="FF808080"/>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rgb="FF73C0F5"/>
      </left>
      <right/>
      <top style="thin">
        <color rgb="FF73C0F5"/>
      </top>
      <bottom/>
      <diagonal/>
    </border>
    <border>
      <left/>
      <right/>
      <top style="thin">
        <color rgb="FF73C0F5"/>
      </top>
      <bottom/>
      <diagonal/>
    </border>
    <border>
      <left style="thin">
        <color rgb="FF73C0F5"/>
      </left>
      <right/>
      <top style="thin">
        <color rgb="FF73C0F5"/>
      </top>
      <bottom style="thin">
        <color rgb="FF73C0F5"/>
      </bottom>
      <diagonal/>
    </border>
    <border>
      <left/>
      <right style="thin">
        <color rgb="FF73C0F5"/>
      </right>
      <top style="thin">
        <color rgb="FF73C0F5"/>
      </top>
      <bottom style="thin">
        <color rgb="FF73C0F5"/>
      </bottom>
      <diagonal/>
    </border>
    <border>
      <left/>
      <right/>
      <top style="thin">
        <color rgb="FF73C0F5"/>
      </top>
      <bottom style="thin">
        <color rgb="FF73C0F5"/>
      </bottom>
      <diagonal/>
    </border>
    <border>
      <left style="thin">
        <color rgb="FF73C0F5"/>
      </left>
      <right style="thin">
        <color rgb="FF73C0F5"/>
      </right>
      <top style="thin">
        <color rgb="FF73C0F5"/>
      </top>
      <bottom style="thin">
        <color rgb="FF73C0F5"/>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auto="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auto="1"/>
      </right>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style="medium">
        <color auto="1"/>
      </left>
      <right style="thin">
        <color indexed="64"/>
      </right>
      <top style="thin">
        <color theme="1" tint="0.499984740745262"/>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style="thin">
        <color theme="1" tint="0.499984740745262"/>
      </bottom>
      <diagonal/>
    </border>
    <border>
      <left style="thin">
        <color indexed="64"/>
      </left>
      <right style="thin">
        <color indexed="64"/>
      </right>
      <top style="thin">
        <color indexed="64"/>
      </top>
      <bottom/>
      <diagonal/>
    </border>
    <border>
      <left/>
      <right style="thin">
        <color rgb="FF73C0F5"/>
      </right>
      <top style="thin">
        <color rgb="FF73C0F5"/>
      </top>
      <bottom/>
      <diagonal/>
    </border>
    <border>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medium">
        <color theme="9"/>
      </left>
      <right style="thin">
        <color theme="1" tint="0.499984740745262"/>
      </right>
      <top style="medium">
        <color theme="9"/>
      </top>
      <bottom style="thin">
        <color theme="1" tint="0.499984740745262"/>
      </bottom>
      <diagonal/>
    </border>
    <border>
      <left style="thin">
        <color theme="1" tint="0.499984740745262"/>
      </left>
      <right style="thin">
        <color theme="1" tint="0.499984740745262"/>
      </right>
      <top style="medium">
        <color theme="9"/>
      </top>
      <bottom style="thin">
        <color theme="1" tint="0.499984740745262"/>
      </bottom>
      <diagonal/>
    </border>
    <border>
      <left style="thin">
        <color theme="1" tint="0.499984740745262"/>
      </left>
      <right style="medium">
        <color theme="9"/>
      </right>
      <top style="medium">
        <color theme="9"/>
      </top>
      <bottom style="thin">
        <color theme="1" tint="0.499984740745262"/>
      </bottom>
      <diagonal/>
    </border>
    <border>
      <left style="medium">
        <color theme="9"/>
      </left>
      <right style="thin">
        <color theme="1" tint="0.499984740745262"/>
      </right>
      <top style="thin">
        <color theme="1" tint="0.499984740745262"/>
      </top>
      <bottom style="thin">
        <color theme="1" tint="0.499984740745262"/>
      </bottom>
      <diagonal/>
    </border>
    <border>
      <left style="thin">
        <color theme="1" tint="0.499984740745262"/>
      </left>
      <right style="medium">
        <color theme="9"/>
      </right>
      <top style="thin">
        <color theme="1" tint="0.499984740745262"/>
      </top>
      <bottom style="thin">
        <color theme="1" tint="0.499984740745262"/>
      </bottom>
      <diagonal/>
    </border>
    <border>
      <left style="thin">
        <color indexed="64"/>
      </left>
      <right style="thin">
        <color indexed="64"/>
      </right>
      <top style="medium">
        <color theme="7"/>
      </top>
      <bottom style="thin">
        <color indexed="64"/>
      </bottom>
      <diagonal/>
    </border>
    <border>
      <left style="thin">
        <color indexed="64"/>
      </left>
      <right style="thin">
        <color indexed="64"/>
      </right>
      <top style="medium">
        <color theme="7"/>
      </top>
      <bottom/>
      <diagonal/>
    </border>
    <border>
      <left/>
      <right style="thin">
        <color theme="1" tint="0.34998626667073579"/>
      </right>
      <top style="medium">
        <color theme="7"/>
      </top>
      <bottom/>
      <diagonal/>
    </border>
    <border>
      <left style="thin">
        <color theme="1" tint="0.34998626667073579"/>
      </left>
      <right style="medium">
        <color theme="7"/>
      </right>
      <top style="medium">
        <color theme="7"/>
      </top>
      <bottom/>
      <diagonal/>
    </border>
    <border>
      <left style="medium">
        <color theme="7"/>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7"/>
      </right>
      <top style="medium">
        <color theme="1" tint="0.499984740745262"/>
      </top>
      <bottom style="thin">
        <color theme="1" tint="0.499984740745262"/>
      </bottom>
      <diagonal/>
    </border>
    <border>
      <left style="thin">
        <color theme="1" tint="0.499984740745262"/>
      </left>
      <right style="medium">
        <color theme="7"/>
      </right>
      <top style="thin">
        <color theme="1" tint="0.499984740745262"/>
      </top>
      <bottom style="thin">
        <color theme="1" tint="0.499984740745262"/>
      </bottom>
      <diagonal/>
    </border>
    <border>
      <left style="medium">
        <color theme="7"/>
      </left>
      <right style="thin">
        <color theme="1" tint="0.499984740745262"/>
      </right>
      <top style="thin">
        <color theme="1" tint="0.499984740745262"/>
      </top>
      <bottom style="medium">
        <color theme="7"/>
      </bottom>
      <diagonal/>
    </border>
    <border>
      <left style="thin">
        <color theme="1" tint="0.499984740745262"/>
      </left>
      <right style="thin">
        <color theme="1" tint="0.499984740745262"/>
      </right>
      <top style="thin">
        <color theme="1" tint="0.499984740745262"/>
      </top>
      <bottom style="medium">
        <color theme="7"/>
      </bottom>
      <diagonal/>
    </border>
    <border>
      <left style="thin">
        <color theme="1" tint="0.499984740745262"/>
      </left>
      <right style="medium">
        <color theme="7"/>
      </right>
      <top style="thin">
        <color theme="1" tint="0.499984740745262"/>
      </top>
      <bottom style="medium">
        <color theme="7"/>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bottom/>
      <diagonal/>
    </border>
    <border>
      <left style="medium">
        <color rgb="FF73C0F5"/>
      </left>
      <right style="thin">
        <color theme="1" tint="0.499984740745262"/>
      </right>
      <top style="thin">
        <color theme="1" tint="0.499984740745262"/>
      </top>
      <bottom style="thin">
        <color theme="1" tint="0.499984740745262"/>
      </bottom>
      <diagonal/>
    </border>
    <border>
      <left style="thin">
        <color theme="1" tint="0.499984740745262"/>
      </left>
      <right style="medium">
        <color rgb="FF73C0F5"/>
      </right>
      <top style="thin">
        <color theme="1" tint="0.499984740745262"/>
      </top>
      <bottom style="thin">
        <color theme="1" tint="0.499984740745262"/>
      </bottom>
      <diagonal/>
    </border>
    <border>
      <left/>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diagonal/>
    </border>
    <border>
      <left/>
      <right style="thin">
        <color indexed="64"/>
      </right>
      <top style="thin">
        <color indexed="64"/>
      </top>
      <bottom/>
      <diagonal/>
    </border>
    <border>
      <left/>
      <right style="thin">
        <color theme="9"/>
      </right>
      <top style="thin">
        <color rgb="FF808080"/>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rgb="FF808080"/>
      </left>
      <right style="thin">
        <color rgb="FF808080"/>
      </right>
      <top/>
      <bottom style="thin">
        <color rgb="FF808080"/>
      </bottom>
      <diagonal/>
    </border>
    <border>
      <left/>
      <right/>
      <top style="thin">
        <color rgb="FF808080"/>
      </top>
      <bottom style="thin">
        <color rgb="FF808080"/>
      </bottom>
      <diagonal/>
    </border>
    <border>
      <left style="thin">
        <color theme="1" tint="0.499984740745262"/>
      </left>
      <right style="thin">
        <color theme="1" tint="0.499984740745262"/>
      </right>
      <top/>
      <bottom/>
      <diagonal/>
    </border>
  </borders>
  <cellStyleXfs count="8">
    <xf numFmtId="0" fontId="0" fillId="0" borderId="0"/>
    <xf numFmtId="0" fontId="19" fillId="0" borderId="0" applyNumberFormat="0" applyFill="0" applyBorder="0" applyAlignment="0" applyProtection="0"/>
    <xf numFmtId="43" fontId="21" fillId="0" borderId="0" applyFont="0" applyFill="0" applyBorder="0" applyAlignment="0" applyProtection="0"/>
    <xf numFmtId="9" fontId="28" fillId="0" borderId="0" applyFont="0" applyFill="0" applyBorder="0" applyAlignment="0" applyProtection="0"/>
    <xf numFmtId="0" fontId="37" fillId="0" borderId="0"/>
    <xf numFmtId="0" fontId="57" fillId="0" borderId="0"/>
    <xf numFmtId="9" fontId="21" fillId="0" borderId="0" applyFont="0" applyFill="0" applyBorder="0" applyAlignment="0" applyProtection="0"/>
    <xf numFmtId="0" fontId="37" fillId="0" borderId="0"/>
  </cellStyleXfs>
  <cellXfs count="469">
    <xf numFmtId="0" fontId="0" fillId="0" borderId="0" xfId="0"/>
    <xf numFmtId="0" fontId="1" fillId="2" borderId="0" xfId="0" applyFont="1" applyFill="1"/>
    <xf numFmtId="49" fontId="2" fillId="2" borderId="0" xfId="0" applyNumberFormat="1"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vertical="center" wrapText="1"/>
    </xf>
    <xf numFmtId="0" fontId="4" fillId="0" borderId="0" xfId="0" applyFont="1" applyAlignment="1">
      <alignment vertical="center"/>
    </xf>
    <xf numFmtId="0" fontId="1" fillId="2" borderId="0" xfId="0" applyFont="1" applyFill="1" applyAlignment="1">
      <alignment vertical="center"/>
    </xf>
    <xf numFmtId="0" fontId="0" fillId="0" borderId="0" xfId="0"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center" indent="9"/>
    </xf>
    <xf numFmtId="0" fontId="8"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xf>
    <xf numFmtId="0" fontId="1" fillId="2" borderId="0" xfId="0" applyFont="1" applyFill="1" applyAlignment="1">
      <alignment horizontal="left" vertical="center"/>
    </xf>
    <xf numFmtId="0" fontId="1" fillId="2" borderId="0" xfId="0" applyFont="1" applyFill="1" applyAlignment="1">
      <alignment horizontal="center"/>
    </xf>
    <xf numFmtId="0" fontId="9" fillId="2" borderId="0" xfId="0" applyFont="1" applyFill="1" applyAlignment="1">
      <alignment horizontal="center" vertical="center"/>
    </xf>
    <xf numFmtId="0" fontId="9" fillId="0" borderId="0" xfId="0" applyFont="1" applyAlignment="1">
      <alignment horizontal="center" vertical="center"/>
    </xf>
    <xf numFmtId="49" fontId="1"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0" fontId="17" fillId="2" borderId="0" xfId="0" applyFont="1" applyFill="1" applyAlignment="1">
      <alignment vertical="center"/>
    </xf>
    <xf numFmtId="0" fontId="16" fillId="4" borderId="0" xfId="0" applyFont="1" applyFill="1" applyAlignment="1">
      <alignment vertical="center"/>
    </xf>
    <xf numFmtId="0" fontId="1" fillId="7" borderId="0" xfId="0" applyFont="1" applyFill="1"/>
    <xf numFmtId="49" fontId="16" fillId="8" borderId="0" xfId="0" applyNumberFormat="1" applyFont="1" applyFill="1" applyAlignment="1">
      <alignment horizontal="left" vertical="center"/>
    </xf>
    <xf numFmtId="0" fontId="5" fillId="8" borderId="0" xfId="0" applyFont="1" applyFill="1"/>
    <xf numFmtId="0" fontId="1" fillId="8" borderId="0" xfId="0" applyFont="1" applyFill="1"/>
    <xf numFmtId="0" fontId="0" fillId="9" borderId="0" xfId="0" applyFill="1"/>
    <xf numFmtId="0" fontId="22" fillId="2" borderId="0" xfId="0" applyFont="1" applyFill="1" applyAlignment="1">
      <alignment horizontal="left" vertical="center"/>
    </xf>
    <xf numFmtId="0" fontId="1" fillId="2" borderId="0" xfId="0" applyFont="1" applyFill="1" applyAlignment="1">
      <alignment vertical="center" wrapText="1"/>
    </xf>
    <xf numFmtId="0" fontId="13" fillId="5" borderId="0" xfId="0" applyFont="1" applyFill="1" applyAlignment="1">
      <alignment horizontal="center"/>
    </xf>
    <xf numFmtId="2" fontId="1" fillId="2" borderId="0" xfId="0" applyNumberFormat="1" applyFont="1" applyFill="1" applyAlignment="1">
      <alignment horizontal="left" vertical="center"/>
    </xf>
    <xf numFmtId="0" fontId="35" fillId="2" borderId="0" xfId="0" applyFont="1" applyFill="1" applyAlignment="1">
      <alignment vertical="center" wrapText="1"/>
    </xf>
    <xf numFmtId="0" fontId="35" fillId="0" borderId="0" xfId="0" applyFont="1" applyAlignment="1">
      <alignment vertical="center" wrapText="1"/>
    </xf>
    <xf numFmtId="0" fontId="36" fillId="10" borderId="0" xfId="0" applyFont="1" applyFill="1" applyAlignment="1">
      <alignment horizontal="left" vertical="center"/>
    </xf>
    <xf numFmtId="0" fontId="18" fillId="2" borderId="0" xfId="0" applyFont="1" applyFill="1" applyAlignment="1">
      <alignment vertical="center" wrapText="1"/>
    </xf>
    <xf numFmtId="0" fontId="18"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49" fontId="8" fillId="2" borderId="0" xfId="0" applyNumberFormat="1" applyFont="1" applyFill="1" applyAlignment="1">
      <alignment horizontal="left" vertical="center"/>
    </xf>
    <xf numFmtId="49" fontId="38" fillId="2"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7" fillId="2" borderId="0" xfId="0" applyFont="1" applyFill="1" applyAlignment="1">
      <alignment vertical="center" wrapText="1"/>
    </xf>
    <xf numFmtId="0" fontId="19" fillId="0" borderId="0" xfId="1" applyFill="1" applyAlignment="1">
      <alignment horizontal="left" vertical="center" wrapText="1"/>
    </xf>
    <xf numFmtId="0" fontId="1" fillId="4" borderId="0" xfId="0" applyFont="1" applyFill="1" applyAlignment="1">
      <alignment horizontal="right" vertical="center"/>
    </xf>
    <xf numFmtId="49" fontId="1" fillId="2" borderId="0" xfId="0" applyNumberFormat="1" applyFont="1" applyFill="1" applyAlignment="1">
      <alignment vertical="center" wrapText="1"/>
    </xf>
    <xf numFmtId="0" fontId="5" fillId="2" borderId="16" xfId="0" applyFont="1" applyFill="1" applyBorder="1" applyAlignment="1">
      <alignment horizontal="left" vertical="center"/>
    </xf>
    <xf numFmtId="0" fontId="34" fillId="10" borderId="17" xfId="0" applyFont="1" applyFill="1" applyBorder="1" applyAlignment="1">
      <alignment horizontal="left" vertical="center"/>
    </xf>
    <xf numFmtId="0" fontId="12" fillId="10" borderId="18" xfId="0" applyFont="1" applyFill="1" applyBorder="1" applyAlignment="1">
      <alignment horizontal="center" vertical="center"/>
    </xf>
    <xf numFmtId="0" fontId="1" fillId="2" borderId="16" xfId="0" applyFont="1" applyFill="1" applyBorder="1" applyAlignment="1">
      <alignment horizontal="left" vertical="center" indent="9"/>
    </xf>
    <xf numFmtId="0" fontId="1" fillId="2" borderId="20" xfId="0" applyFont="1" applyFill="1" applyBorder="1" applyAlignment="1">
      <alignment horizontal="center"/>
    </xf>
    <xf numFmtId="0" fontId="24" fillId="2" borderId="16" xfId="0" applyFont="1" applyFill="1" applyBorder="1" applyAlignment="1">
      <alignment horizontal="left" vertical="center"/>
    </xf>
    <xf numFmtId="0" fontId="33" fillId="12" borderId="16" xfId="0" applyFont="1" applyFill="1" applyBorder="1" applyAlignment="1">
      <alignment horizontal="right" vertical="center"/>
    </xf>
    <xf numFmtId="0" fontId="13" fillId="5" borderId="20" xfId="0" applyFont="1" applyFill="1" applyBorder="1" applyAlignment="1">
      <alignment horizontal="center"/>
    </xf>
    <xf numFmtId="0" fontId="8" fillId="2" borderId="21" xfId="0" applyFont="1" applyFill="1" applyBorder="1" applyAlignment="1">
      <alignment horizontal="left" vertical="center" indent="9"/>
    </xf>
    <xf numFmtId="0" fontId="9" fillId="2" borderId="22" xfId="0" applyFont="1" applyFill="1" applyBorder="1" applyAlignment="1">
      <alignment horizontal="center" vertic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0" fillId="9" borderId="20" xfId="0" applyFill="1" applyBorder="1"/>
    <xf numFmtId="0" fontId="0" fillId="9" borderId="16" xfId="0" applyFill="1" applyBorder="1"/>
    <xf numFmtId="0" fontId="27" fillId="9" borderId="20" xfId="0" applyFont="1" applyFill="1" applyBorder="1"/>
    <xf numFmtId="0" fontId="8" fillId="2" borderId="16" xfId="0" applyFont="1" applyFill="1" applyBorder="1" applyAlignment="1">
      <alignment horizontal="left" vertical="center" indent="9"/>
    </xf>
    <xf numFmtId="0" fontId="8" fillId="2" borderId="20" xfId="0" applyFont="1" applyFill="1" applyBorder="1" applyAlignment="1">
      <alignment horizontal="center"/>
    </xf>
    <xf numFmtId="0" fontId="1" fillId="2" borderId="0" xfId="4" applyFont="1" applyFill="1" applyAlignment="1">
      <alignment vertical="center"/>
    </xf>
    <xf numFmtId="49" fontId="40" fillId="2" borderId="25" xfId="4" applyNumberFormat="1" applyFont="1" applyFill="1" applyBorder="1" applyAlignment="1">
      <alignment horizontal="left" vertical="center" wrapText="1"/>
    </xf>
    <xf numFmtId="0" fontId="40" fillId="2" borderId="25" xfId="4" applyFont="1" applyFill="1" applyBorder="1" applyAlignment="1">
      <alignment horizontal="left" vertical="center"/>
    </xf>
    <xf numFmtId="0" fontId="40" fillId="2" borderId="0" xfId="4" applyFont="1" applyFill="1" applyAlignment="1">
      <alignment horizontal="left" vertical="center"/>
    </xf>
    <xf numFmtId="49" fontId="41" fillId="16" borderId="25" xfId="4" applyNumberFormat="1" applyFont="1" applyFill="1" applyBorder="1" applyAlignment="1">
      <alignment horizontal="left" vertical="center"/>
    </xf>
    <xf numFmtId="49" fontId="42" fillId="16" borderId="25" xfId="4" applyNumberFormat="1" applyFont="1" applyFill="1" applyBorder="1" applyAlignment="1">
      <alignment horizontal="left" vertical="center" wrapText="1"/>
    </xf>
    <xf numFmtId="0" fontId="42" fillId="16" borderId="25" xfId="4" applyFont="1" applyFill="1" applyBorder="1" applyAlignment="1">
      <alignment horizontal="left" vertical="center"/>
    </xf>
    <xf numFmtId="0" fontId="43" fillId="2" borderId="0" xfId="4" applyFont="1" applyFill="1" applyAlignment="1">
      <alignment horizontal="left" vertical="center"/>
    </xf>
    <xf numFmtId="49" fontId="5" fillId="2" borderId="25" xfId="4" applyNumberFormat="1" applyFont="1" applyFill="1" applyBorder="1" applyAlignment="1">
      <alignment horizontal="left" vertical="center"/>
    </xf>
    <xf numFmtId="49" fontId="1" fillId="2" borderId="25" xfId="4" applyNumberFormat="1" applyFont="1" applyFill="1" applyBorder="1" applyAlignment="1">
      <alignment horizontal="left" vertical="center" wrapText="1"/>
    </xf>
    <xf numFmtId="0" fontId="1" fillId="2" borderId="25" xfId="4" applyFont="1" applyFill="1" applyBorder="1" applyAlignment="1">
      <alignment horizontal="left" vertical="center"/>
    </xf>
    <xf numFmtId="0" fontId="1" fillId="2" borderId="0" xfId="4" applyFont="1" applyFill="1" applyAlignment="1">
      <alignment horizontal="left" vertical="center"/>
    </xf>
    <xf numFmtId="49" fontId="1" fillId="9" borderId="25" xfId="4" applyNumberFormat="1" applyFont="1" applyFill="1" applyBorder="1" applyAlignment="1">
      <alignment horizontal="left" vertical="center" wrapText="1"/>
    </xf>
    <xf numFmtId="49" fontId="1" fillId="0" borderId="25" xfId="4" applyNumberFormat="1" applyFont="1" applyBorder="1" applyAlignment="1">
      <alignment horizontal="left" vertical="center" wrapText="1"/>
    </xf>
    <xf numFmtId="0" fontId="1" fillId="5" borderId="0" xfId="4" applyFont="1" applyFill="1" applyAlignment="1">
      <alignment horizontal="left" vertical="center" wrapText="1"/>
    </xf>
    <xf numFmtId="49" fontId="5" fillId="5" borderId="25" xfId="4" applyNumberFormat="1" applyFont="1" applyFill="1" applyBorder="1" applyAlignment="1">
      <alignment horizontal="left" vertical="center"/>
    </xf>
    <xf numFmtId="49" fontId="1" fillId="5" borderId="25" xfId="4" applyNumberFormat="1" applyFont="1" applyFill="1" applyBorder="1" applyAlignment="1">
      <alignment horizontal="left" vertical="center" wrapText="1"/>
    </xf>
    <xf numFmtId="49" fontId="18" fillId="0" borderId="25" xfId="4" applyNumberFormat="1" applyFont="1" applyBorder="1" applyAlignment="1">
      <alignment horizontal="left" vertical="center" wrapText="1"/>
    </xf>
    <xf numFmtId="0" fontId="6" fillId="2" borderId="25" xfId="4" applyFont="1" applyFill="1" applyBorder="1" applyAlignment="1">
      <alignment horizontal="left" vertical="center"/>
    </xf>
    <xf numFmtId="0" fontId="5" fillId="5" borderId="0" xfId="4" applyFont="1" applyFill="1" applyAlignment="1">
      <alignment horizontal="left" vertical="center"/>
    </xf>
    <xf numFmtId="49" fontId="18" fillId="2" borderId="25" xfId="4" applyNumberFormat="1" applyFont="1" applyFill="1" applyBorder="1" applyAlignment="1">
      <alignment horizontal="left" vertical="center" wrapText="1"/>
    </xf>
    <xf numFmtId="49" fontId="18" fillId="9" borderId="25" xfId="4" applyNumberFormat="1" applyFont="1" applyFill="1" applyBorder="1" applyAlignment="1">
      <alignment horizontal="left" vertical="center" wrapText="1"/>
    </xf>
    <xf numFmtId="49" fontId="31" fillId="2" borderId="25" xfId="4" applyNumberFormat="1" applyFont="1" applyFill="1" applyBorder="1" applyAlignment="1">
      <alignment horizontal="left" vertical="center" wrapText="1"/>
    </xf>
    <xf numFmtId="49" fontId="18" fillId="5" borderId="25" xfId="4" applyNumberFormat="1" applyFont="1" applyFill="1" applyBorder="1" applyAlignment="1">
      <alignment horizontal="left" vertical="center" wrapText="1"/>
    </xf>
    <xf numFmtId="49" fontId="31" fillId="0" borderId="25" xfId="4" applyNumberFormat="1" applyFont="1" applyBorder="1" applyAlignment="1">
      <alignment horizontal="left" vertical="center" wrapText="1"/>
    </xf>
    <xf numFmtId="49" fontId="48" fillId="2" borderId="25" xfId="4" applyNumberFormat="1" applyFont="1" applyFill="1" applyBorder="1" applyAlignment="1">
      <alignment horizontal="left" vertical="center" wrapText="1"/>
    </xf>
    <xf numFmtId="49" fontId="52" fillId="17" borderId="25" xfId="4" applyNumberFormat="1" applyFont="1" applyFill="1" applyBorder="1" applyAlignment="1">
      <alignment horizontal="left" vertical="center"/>
    </xf>
    <xf numFmtId="49" fontId="1" fillId="17" borderId="25" xfId="4" applyNumberFormat="1" applyFont="1" applyFill="1" applyBorder="1" applyAlignment="1">
      <alignment horizontal="left" vertical="center" wrapText="1"/>
    </xf>
    <xf numFmtId="0" fontId="1" fillId="17" borderId="25" xfId="4" applyFont="1" applyFill="1" applyBorder="1" applyAlignment="1">
      <alignment horizontal="left" vertical="center"/>
    </xf>
    <xf numFmtId="0" fontId="5" fillId="2" borderId="0" xfId="4" applyFont="1" applyFill="1" applyAlignment="1">
      <alignment horizontal="left" vertical="center"/>
    </xf>
    <xf numFmtId="49" fontId="53" fillId="5" borderId="25" xfId="4" applyNumberFormat="1" applyFont="1" applyFill="1" applyBorder="1" applyAlignment="1">
      <alignment horizontal="left" vertical="center" wrapText="1"/>
    </xf>
    <xf numFmtId="49" fontId="52" fillId="18" borderId="25" xfId="4" applyNumberFormat="1" applyFont="1" applyFill="1" applyBorder="1" applyAlignment="1">
      <alignment horizontal="left" vertical="center" wrapText="1"/>
    </xf>
    <xf numFmtId="49" fontId="1" fillId="18" borderId="25" xfId="4" applyNumberFormat="1" applyFont="1" applyFill="1" applyBorder="1" applyAlignment="1">
      <alignment horizontal="left" vertical="center" wrapText="1"/>
    </xf>
    <xf numFmtId="0" fontId="1" fillId="18" borderId="25" xfId="4" applyFont="1" applyFill="1" applyBorder="1" applyAlignment="1">
      <alignment horizontal="left" vertical="center"/>
    </xf>
    <xf numFmtId="49" fontId="5" fillId="5" borderId="25" xfId="4" applyNumberFormat="1" applyFont="1" applyFill="1" applyBorder="1" applyAlignment="1">
      <alignment horizontal="left" vertical="center" wrapText="1"/>
    </xf>
    <xf numFmtId="0" fontId="6" fillId="9" borderId="25" xfId="4" applyFont="1" applyFill="1" applyBorder="1" applyAlignment="1">
      <alignment horizontal="left" vertical="center"/>
    </xf>
    <xf numFmtId="49" fontId="1" fillId="2" borderId="0" xfId="4" applyNumberFormat="1" applyFont="1" applyFill="1" applyAlignment="1">
      <alignment vertical="center" wrapText="1"/>
    </xf>
    <xf numFmtId="0" fontId="37" fillId="0" borderId="0" xfId="4" applyAlignment="1">
      <alignment vertical="center"/>
    </xf>
    <xf numFmtId="0" fontId="31" fillId="2" borderId="0" xfId="0" applyFont="1" applyFill="1" applyAlignment="1">
      <alignment vertical="center" wrapText="1"/>
    </xf>
    <xf numFmtId="0" fontId="9" fillId="2" borderId="0" xfId="0" applyFont="1" applyFill="1" applyAlignment="1">
      <alignment horizontal="left" vertical="center" wrapText="1"/>
    </xf>
    <xf numFmtId="49" fontId="55" fillId="19" borderId="0" xfId="0" applyNumberFormat="1" applyFont="1" applyFill="1" applyAlignment="1">
      <alignment horizontal="left" vertical="center"/>
    </xf>
    <xf numFmtId="0" fontId="31" fillId="20" borderId="0" xfId="0" applyFont="1" applyFill="1"/>
    <xf numFmtId="0" fontId="31" fillId="0" borderId="0" xfId="0" applyFont="1"/>
    <xf numFmtId="0" fontId="31" fillId="0" borderId="26" xfId="0" applyFont="1" applyBorder="1" applyAlignment="1">
      <alignment horizontal="left"/>
    </xf>
    <xf numFmtId="0" fontId="39" fillId="0" borderId="30" xfId="0" applyFont="1" applyBorder="1" applyAlignment="1">
      <alignment horizontal="center"/>
    </xf>
    <xf numFmtId="0" fontId="39" fillId="0" borderId="31" xfId="0" applyFont="1" applyBorder="1" applyAlignment="1">
      <alignment horizontal="center"/>
    </xf>
    <xf numFmtId="0" fontId="39" fillId="0" borderId="32" xfId="0" applyFont="1" applyBorder="1" applyAlignment="1">
      <alignment horizontal="center"/>
    </xf>
    <xf numFmtId="0" fontId="39" fillId="0" borderId="0" xfId="0" applyFont="1" applyAlignment="1">
      <alignment horizontal="center"/>
    </xf>
    <xf numFmtId="3" fontId="31" fillId="22" borderId="34" xfId="0" applyNumberFormat="1" applyFont="1" applyFill="1" applyBorder="1"/>
    <xf numFmtId="3" fontId="31" fillId="22" borderId="0" xfId="0" applyNumberFormat="1" applyFont="1" applyFill="1"/>
    <xf numFmtId="3" fontId="31" fillId="22" borderId="28" xfId="0" applyNumberFormat="1" applyFont="1" applyFill="1" applyBorder="1"/>
    <xf numFmtId="0" fontId="31" fillId="0" borderId="31" xfId="0" applyFont="1" applyBorder="1"/>
    <xf numFmtId="0" fontId="39" fillId="0" borderId="33" xfId="0" applyFont="1" applyBorder="1"/>
    <xf numFmtId="3" fontId="39" fillId="22" borderId="35" xfId="0" applyNumberFormat="1" applyFont="1" applyFill="1" applyBorder="1"/>
    <xf numFmtId="3" fontId="39" fillId="22" borderId="36" xfId="0" applyNumberFormat="1" applyFont="1" applyFill="1" applyBorder="1"/>
    <xf numFmtId="3" fontId="39" fillId="0" borderId="0" xfId="0" applyNumberFormat="1" applyFont="1"/>
    <xf numFmtId="0" fontId="39" fillId="0" borderId="0" xfId="0" applyFont="1"/>
    <xf numFmtId="3" fontId="31" fillId="0" borderId="0" xfId="0" applyNumberFormat="1" applyFont="1"/>
    <xf numFmtId="3" fontId="39" fillId="22" borderId="34" xfId="0" applyNumberFormat="1" applyFont="1" applyFill="1" applyBorder="1"/>
    <xf numFmtId="3" fontId="31" fillId="22" borderId="30" xfId="0" applyNumberFormat="1" applyFont="1" applyFill="1" applyBorder="1"/>
    <xf numFmtId="1" fontId="1" fillId="5" borderId="1" xfId="4" applyNumberFormat="1" applyFont="1" applyFill="1" applyBorder="1" applyAlignment="1">
      <alignment horizontal="center"/>
    </xf>
    <xf numFmtId="0" fontId="31" fillId="0" borderId="0" xfId="0" applyFont="1" applyAlignment="1">
      <alignment horizontal="left" vertical="center" wrapText="1"/>
    </xf>
    <xf numFmtId="0" fontId="1" fillId="23" borderId="1" xfId="0" applyFont="1" applyFill="1" applyBorder="1" applyAlignment="1">
      <alignment vertical="center"/>
    </xf>
    <xf numFmtId="0" fontId="16" fillId="4" borderId="0" xfId="0" applyFont="1" applyFill="1" applyAlignment="1" applyProtection="1">
      <alignment vertical="center"/>
      <protection locked="0"/>
    </xf>
    <xf numFmtId="0" fontId="1" fillId="4" borderId="0" xfId="0" applyFont="1" applyFill="1" applyAlignment="1" applyProtection="1">
      <alignment horizontal="left" vertical="top"/>
      <protection locked="0"/>
    </xf>
    <xf numFmtId="167" fontId="39" fillId="4" borderId="0" xfId="0" applyNumberFormat="1" applyFont="1" applyFill="1" applyAlignment="1" applyProtection="1">
      <alignment horizontal="right" vertical="top"/>
      <protection locked="0"/>
    </xf>
    <xf numFmtId="165" fontId="39" fillId="6" borderId="0" xfId="2" applyNumberFormat="1" applyFont="1" applyFill="1" applyBorder="1" applyAlignment="1">
      <alignment horizontal="center" vertical="center"/>
    </xf>
    <xf numFmtId="0" fontId="9" fillId="2" borderId="0" xfId="0" applyFont="1" applyFill="1" applyAlignment="1">
      <alignment vertical="center" wrapText="1"/>
    </xf>
    <xf numFmtId="3" fontId="1" fillId="2" borderId="0" xfId="0" applyNumberFormat="1" applyFont="1" applyFill="1" applyAlignment="1">
      <alignment horizontal="center"/>
    </xf>
    <xf numFmtId="49" fontId="10" fillId="2" borderId="0" xfId="0" applyNumberFormat="1" applyFont="1" applyFill="1" applyAlignment="1">
      <alignment vertical="center"/>
    </xf>
    <xf numFmtId="3" fontId="1" fillId="5" borderId="0" xfId="0" applyNumberFormat="1" applyFont="1" applyFill="1" applyAlignment="1">
      <alignment horizontal="center"/>
    </xf>
    <xf numFmtId="1" fontId="31" fillId="21" borderId="27" xfId="4" applyNumberFormat="1" applyFont="1" applyFill="1" applyBorder="1" applyAlignment="1">
      <alignment horizontal="center"/>
    </xf>
    <xf numFmtId="0" fontId="39" fillId="0" borderId="46" xfId="0" applyFont="1" applyBorder="1" applyAlignment="1">
      <alignment horizontal="left" vertical="center" wrapText="1"/>
    </xf>
    <xf numFmtId="0" fontId="31" fillId="0" borderId="47" xfId="0" applyFont="1" applyBorder="1" applyAlignment="1">
      <alignment horizontal="left" vertical="center" wrapText="1"/>
    </xf>
    <xf numFmtId="0" fontId="31" fillId="2" borderId="48" xfId="4"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50" xfId="0" applyFont="1" applyBorder="1" applyAlignment="1">
      <alignment horizontal="left" vertical="center" wrapText="1"/>
    </xf>
    <xf numFmtId="0" fontId="31" fillId="0" borderId="51" xfId="0" applyFont="1" applyBorder="1" applyAlignment="1">
      <alignment horizontal="left" vertical="center" wrapText="1"/>
    </xf>
    <xf numFmtId="0" fontId="60" fillId="0" borderId="52" xfId="0" applyFont="1" applyBorder="1" applyAlignment="1">
      <alignment horizontal="left" vertical="center"/>
    </xf>
    <xf numFmtId="0" fontId="31" fillId="0" borderId="54" xfId="0" quotePrefix="1" applyFont="1" applyBorder="1" applyAlignment="1">
      <alignment horizontal="left" vertical="center" wrapText="1"/>
    </xf>
    <xf numFmtId="0" fontId="31" fillId="0" borderId="54" xfId="0" applyFont="1" applyBorder="1" applyAlignment="1">
      <alignment horizontal="left" vertical="center" wrapText="1"/>
    </xf>
    <xf numFmtId="0" fontId="60" fillId="0" borderId="55" xfId="0" applyFont="1" applyBorder="1" applyAlignment="1">
      <alignment horizontal="left" vertical="center"/>
    </xf>
    <xf numFmtId="0" fontId="31" fillId="0" borderId="56" xfId="0" applyFont="1" applyBorder="1" applyAlignment="1">
      <alignment horizontal="left" vertical="center" wrapText="1"/>
    </xf>
    <xf numFmtId="0" fontId="31" fillId="0" borderId="57" xfId="0" applyFont="1" applyBorder="1" applyAlignment="1">
      <alignment horizontal="left" vertical="center" wrapText="1"/>
    </xf>
    <xf numFmtId="0" fontId="31" fillId="0" borderId="53" xfId="0" applyFont="1" applyBorder="1" applyAlignment="1">
      <alignment horizontal="left" vertical="center" wrapText="1"/>
    </xf>
    <xf numFmtId="0" fontId="61" fillId="0" borderId="58" xfId="0" applyFont="1" applyBorder="1" applyAlignment="1">
      <alignment horizontal="left" indent="1"/>
    </xf>
    <xf numFmtId="0" fontId="61" fillId="0" borderId="59" xfId="0" applyFont="1" applyBorder="1" applyAlignment="1">
      <alignment horizontal="left" indent="1"/>
    </xf>
    <xf numFmtId="0" fontId="61" fillId="0" borderId="60" xfId="0" applyFont="1" applyBorder="1" applyAlignment="1">
      <alignment horizontal="left" indent="1"/>
    </xf>
    <xf numFmtId="0" fontId="31" fillId="0" borderId="33" xfId="0" applyFont="1" applyBorder="1" applyAlignment="1">
      <alignment horizontal="left" indent="1"/>
    </xf>
    <xf numFmtId="0" fontId="31" fillId="0" borderId="31" xfId="0" applyFont="1" applyBorder="1" applyAlignment="1">
      <alignment horizontal="left" indent="1"/>
    </xf>
    <xf numFmtId="0" fontId="31" fillId="0" borderId="0" xfId="0" applyFont="1" applyAlignment="1">
      <alignment horizontal="left" indent="1"/>
    </xf>
    <xf numFmtId="2" fontId="39" fillId="3" borderId="1" xfId="0" applyNumberFormat="1" applyFont="1" applyFill="1" applyBorder="1" applyAlignment="1">
      <alignment horizontal="center"/>
    </xf>
    <xf numFmtId="3" fontId="1" fillId="3" borderId="1" xfId="0" applyNumberFormat="1" applyFont="1" applyFill="1" applyBorder="1" applyAlignment="1">
      <alignment horizontal="right" indent="2"/>
    </xf>
    <xf numFmtId="3" fontId="1" fillId="2" borderId="20" xfId="0" applyNumberFormat="1" applyFont="1" applyFill="1" applyBorder="1" applyAlignment="1">
      <alignment horizontal="center"/>
    </xf>
    <xf numFmtId="3" fontId="13" fillId="2" borderId="0" xfId="0" applyNumberFormat="1" applyFont="1" applyFill="1" applyAlignment="1">
      <alignment horizontal="center"/>
    </xf>
    <xf numFmtId="3" fontId="1" fillId="2" borderId="0" xfId="0" applyNumberFormat="1" applyFont="1" applyFill="1" applyAlignment="1">
      <alignment horizontal="right" indent="2"/>
    </xf>
    <xf numFmtId="3" fontId="1" fillId="5" borderId="20" xfId="0" applyNumberFormat="1" applyFont="1" applyFill="1" applyBorder="1" applyAlignment="1">
      <alignment horizontal="center"/>
    </xf>
    <xf numFmtId="3" fontId="13" fillId="5" borderId="0" xfId="0" applyNumberFormat="1" applyFont="1" applyFill="1" applyAlignment="1">
      <alignment horizontal="center"/>
    </xf>
    <xf numFmtId="3" fontId="13" fillId="5" borderId="20" xfId="0" applyNumberFormat="1" applyFont="1" applyFill="1" applyBorder="1" applyAlignment="1">
      <alignment horizontal="center"/>
    </xf>
    <xf numFmtId="0" fontId="31" fillId="0" borderId="29" xfId="0" applyFont="1" applyBorder="1" applyAlignment="1">
      <alignment horizontal="left" indent="1"/>
    </xf>
    <xf numFmtId="0" fontId="1" fillId="0" borderId="0" xfId="0" applyFont="1" applyAlignment="1">
      <alignment horizontal="left" vertical="center"/>
    </xf>
    <xf numFmtId="0" fontId="1" fillId="0" borderId="0" xfId="0" applyFont="1" applyAlignment="1">
      <alignment horizontal="center" vertical="center"/>
    </xf>
    <xf numFmtId="0" fontId="40" fillId="28" borderId="66" xfId="7" applyFont="1" applyFill="1" applyBorder="1" applyAlignment="1">
      <alignment horizontal="left" vertical="center" wrapText="1"/>
    </xf>
    <xf numFmtId="0" fontId="31" fillId="0" borderId="70" xfId="7" applyFont="1" applyBorder="1" applyAlignment="1">
      <alignment horizontal="left" vertical="center" wrapText="1"/>
    </xf>
    <xf numFmtId="0" fontId="31" fillId="0" borderId="53" xfId="7" applyFont="1" applyBorder="1" applyAlignment="1">
      <alignment horizontal="left" vertical="center" wrapText="1"/>
    </xf>
    <xf numFmtId="0" fontId="31" fillId="0" borderId="73" xfId="7" applyFont="1" applyBorder="1" applyAlignment="1">
      <alignment vertical="center" wrapText="1"/>
    </xf>
    <xf numFmtId="0" fontId="31" fillId="0" borderId="78" xfId="4" applyFont="1" applyBorder="1" applyAlignment="1">
      <alignment horizontal="left" vertical="center"/>
    </xf>
    <xf numFmtId="49" fontId="31" fillId="2" borderId="53" xfId="4" applyNumberFormat="1" applyFont="1" applyFill="1" applyBorder="1" applyAlignment="1">
      <alignment horizontal="left" vertical="center" wrapText="1"/>
    </xf>
    <xf numFmtId="49" fontId="31" fillId="0" borderId="53" xfId="4" applyNumberFormat="1" applyFont="1" applyBorder="1" applyAlignment="1">
      <alignment horizontal="left" vertical="center" wrapText="1"/>
    </xf>
    <xf numFmtId="0" fontId="31" fillId="2" borderId="78" xfId="4" applyFont="1" applyFill="1" applyBorder="1" applyAlignment="1">
      <alignment horizontal="left" vertical="center" indent="1"/>
    </xf>
    <xf numFmtId="0" fontId="31" fillId="0" borderId="78" xfId="4" applyFont="1" applyBorder="1" applyAlignment="1">
      <alignment horizontal="left" vertical="center" indent="1"/>
    </xf>
    <xf numFmtId="49" fontId="31" fillId="15" borderId="68" xfId="4" applyNumberFormat="1" applyFont="1" applyFill="1" applyBorder="1" applyAlignment="1">
      <alignment horizontal="left" vertical="center" wrapText="1"/>
    </xf>
    <xf numFmtId="0" fontId="31" fillId="5" borderId="66" xfId="4" applyFont="1" applyFill="1" applyBorder="1" applyAlignment="1">
      <alignment horizontal="left" vertical="center"/>
    </xf>
    <xf numFmtId="0" fontId="31" fillId="0" borderId="50" xfId="7" applyFont="1" applyBorder="1" applyAlignment="1">
      <alignment horizontal="left" vertical="center" wrapText="1"/>
    </xf>
    <xf numFmtId="0" fontId="31" fillId="2" borderId="0" xfId="0" applyFont="1" applyFill="1" applyAlignment="1">
      <alignment horizontal="left" vertical="center"/>
    </xf>
    <xf numFmtId="2" fontId="31" fillId="3" borderId="1" xfId="0" applyNumberFormat="1" applyFont="1" applyFill="1" applyBorder="1" applyAlignment="1">
      <alignment horizontal="center"/>
    </xf>
    <xf numFmtId="3" fontId="39" fillId="21" borderId="26" xfId="0" applyNumberFormat="1" applyFont="1" applyFill="1" applyBorder="1" applyAlignment="1">
      <alignment horizontal="center"/>
    </xf>
    <xf numFmtId="3" fontId="31" fillId="21" borderId="26" xfId="0" applyNumberFormat="1" applyFont="1" applyFill="1" applyBorder="1" applyAlignment="1">
      <alignment horizontal="center"/>
    </xf>
    <xf numFmtId="0" fontId="31" fillId="0" borderId="0" xfId="0" applyFont="1" applyAlignment="1">
      <alignment horizontal="center"/>
    </xf>
    <xf numFmtId="0" fontId="39" fillId="0" borderId="31" xfId="0" applyFont="1" applyBorder="1"/>
    <xf numFmtId="0" fontId="39" fillId="0" borderId="26" xfId="0" applyFont="1" applyBorder="1"/>
    <xf numFmtId="3" fontId="39" fillId="22" borderId="91" xfId="0" applyNumberFormat="1" applyFont="1" applyFill="1" applyBorder="1"/>
    <xf numFmtId="0" fontId="8" fillId="2" borderId="92" xfId="0" applyFont="1" applyFill="1" applyBorder="1" applyAlignment="1">
      <alignment horizontal="center"/>
    </xf>
    <xf numFmtId="0" fontId="34" fillId="10" borderId="16" xfId="0" applyFont="1" applyFill="1" applyBorder="1" applyAlignment="1">
      <alignment horizontal="left" vertical="center"/>
    </xf>
    <xf numFmtId="0" fontId="13" fillId="10" borderId="18" xfId="0" applyFont="1" applyFill="1" applyBorder="1" applyAlignment="1">
      <alignment horizontal="right" vertical="center"/>
    </xf>
    <xf numFmtId="0" fontId="13" fillId="10" borderId="19" xfId="0" applyFont="1" applyFill="1" applyBorder="1" applyAlignment="1">
      <alignment horizontal="right" vertical="center"/>
    </xf>
    <xf numFmtId="0" fontId="33" fillId="12" borderId="93" xfId="0" applyFont="1" applyFill="1" applyBorder="1" applyAlignment="1">
      <alignment horizontal="left" vertical="center"/>
    </xf>
    <xf numFmtId="0" fontId="9" fillId="32" borderId="94" xfId="0" applyFont="1" applyFill="1" applyBorder="1" applyAlignment="1">
      <alignment horizontal="center" vertical="center"/>
    </xf>
    <xf numFmtId="0" fontId="13" fillId="32" borderId="95" xfId="0" applyFont="1" applyFill="1" applyBorder="1" applyAlignment="1">
      <alignment horizontal="right" vertical="center"/>
    </xf>
    <xf numFmtId="3" fontId="1" fillId="3" borderId="96" xfId="0" applyNumberFormat="1" applyFont="1" applyFill="1" applyBorder="1" applyAlignment="1">
      <alignment horizontal="right" indent="2"/>
    </xf>
    <xf numFmtId="0" fontId="63" fillId="33" borderId="0" xfId="0" applyFont="1" applyFill="1" applyAlignment="1">
      <alignment horizontal="center" vertical="center"/>
    </xf>
    <xf numFmtId="0" fontId="9" fillId="33" borderId="0" xfId="0" applyFont="1" applyFill="1" applyAlignment="1">
      <alignment horizontal="center" vertical="center"/>
    </xf>
    <xf numFmtId="0" fontId="23" fillId="11" borderId="16" xfId="0" applyFont="1" applyFill="1" applyBorder="1" applyAlignment="1">
      <alignment horizontal="left" vertical="center"/>
    </xf>
    <xf numFmtId="0" fontId="5" fillId="11" borderId="16" xfId="0" applyFont="1" applyFill="1" applyBorder="1" applyAlignment="1">
      <alignment horizontal="right" vertical="center"/>
    </xf>
    <xf numFmtId="3" fontId="39" fillId="3" borderId="1" xfId="0" applyNumberFormat="1" applyFont="1" applyFill="1" applyBorder="1" applyAlignment="1">
      <alignment horizontal="right" indent="2"/>
    </xf>
    <xf numFmtId="0" fontId="23" fillId="0" borderId="16" xfId="0" applyFont="1" applyBorder="1" applyAlignment="1">
      <alignment horizontal="left" vertical="center"/>
    </xf>
    <xf numFmtId="2" fontId="39" fillId="0" borderId="97" xfId="0" applyNumberFormat="1" applyFont="1" applyBorder="1" applyAlignment="1">
      <alignment horizontal="center"/>
    </xf>
    <xf numFmtId="0" fontId="31" fillId="5" borderId="16" xfId="0" applyFont="1" applyFill="1" applyBorder="1" applyAlignment="1">
      <alignment horizontal="left" vertical="center" indent="1"/>
    </xf>
    <xf numFmtId="0" fontId="31" fillId="2" borderId="78" xfId="4" applyFont="1" applyFill="1" applyBorder="1" applyAlignment="1">
      <alignment horizontal="left" vertical="center" indent="2"/>
    </xf>
    <xf numFmtId="0" fontId="31" fillId="5" borderId="66" xfId="4" applyFont="1" applyFill="1" applyBorder="1" applyAlignment="1">
      <alignment horizontal="left" vertical="center" indent="1"/>
    </xf>
    <xf numFmtId="49" fontId="31" fillId="2" borderId="66" xfId="4" applyNumberFormat="1" applyFont="1" applyFill="1" applyBorder="1" applyAlignment="1">
      <alignment horizontal="left" vertical="center" wrapText="1"/>
    </xf>
    <xf numFmtId="0" fontId="31" fillId="2" borderId="66" xfId="4" quotePrefix="1" applyFont="1" applyFill="1" applyBorder="1" applyAlignment="1">
      <alignment horizontal="left" vertical="center" wrapText="1"/>
    </xf>
    <xf numFmtId="0" fontId="31" fillId="5" borderId="85" xfId="4" applyFont="1" applyFill="1" applyBorder="1" applyAlignment="1">
      <alignment horizontal="left" vertical="center"/>
    </xf>
    <xf numFmtId="4" fontId="31" fillId="0" borderId="69" xfId="4" applyNumberFormat="1" applyFont="1" applyBorder="1" applyAlignment="1">
      <alignment horizontal="left" vertical="center"/>
    </xf>
    <xf numFmtId="4" fontId="31" fillId="0" borderId="72" xfId="4" applyNumberFormat="1" applyFont="1" applyBorder="1" applyAlignment="1">
      <alignment horizontal="left" vertical="center"/>
    </xf>
    <xf numFmtId="4" fontId="31" fillId="0" borderId="72" xfId="4" applyNumberFormat="1" applyFont="1" applyBorder="1" applyAlignment="1">
      <alignment horizontal="left" vertical="center" indent="1"/>
    </xf>
    <xf numFmtId="0" fontId="39" fillId="0" borderId="0" xfId="7" applyFont="1" applyAlignment="1">
      <alignment horizontal="right" vertical="center"/>
    </xf>
    <xf numFmtId="0" fontId="31" fillId="2" borderId="78" xfId="4" applyFont="1" applyFill="1" applyBorder="1" applyAlignment="1">
      <alignment horizontal="left" vertical="center"/>
    </xf>
    <xf numFmtId="168" fontId="31" fillId="0" borderId="78" xfId="4" applyNumberFormat="1" applyFont="1" applyBorder="1" applyAlignment="1">
      <alignment horizontal="left" vertical="center" indent="1"/>
    </xf>
    <xf numFmtId="3" fontId="31" fillId="2" borderId="78" xfId="4" applyNumberFormat="1" applyFont="1" applyFill="1" applyBorder="1" applyAlignment="1">
      <alignment horizontal="left" vertical="center" indent="1"/>
    </xf>
    <xf numFmtId="0" fontId="31" fillId="0" borderId="82" xfId="4" applyFont="1" applyBorder="1" applyAlignment="1">
      <alignment horizontal="left" vertical="center" indent="1"/>
    </xf>
    <xf numFmtId="0" fontId="39" fillId="5" borderId="85" xfId="4" applyFont="1" applyFill="1" applyBorder="1" applyAlignment="1">
      <alignment horizontal="left" vertical="center"/>
    </xf>
    <xf numFmtId="9" fontId="39" fillId="6" borderId="0" xfId="3" applyFont="1" applyFill="1" applyBorder="1" applyAlignment="1">
      <alignment horizontal="center" vertical="center"/>
    </xf>
    <xf numFmtId="49" fontId="31" fillId="0" borderId="50" xfId="4" applyNumberFormat="1" applyFont="1" applyBorder="1" applyAlignment="1">
      <alignment horizontal="left" vertical="center" wrapText="1"/>
    </xf>
    <xf numFmtId="0" fontId="31" fillId="0" borderId="0" xfId="0" applyFont="1" applyAlignment="1">
      <alignment vertical="center" wrapText="1"/>
    </xf>
    <xf numFmtId="3" fontId="1" fillId="3" borderId="1" xfId="4" applyNumberFormat="1" applyFont="1" applyFill="1" applyBorder="1" applyAlignment="1">
      <alignment horizontal="right" vertical="center"/>
    </xf>
    <xf numFmtId="3" fontId="1" fillId="34" borderId="1" xfId="4" applyNumberFormat="1" applyFont="1" applyFill="1" applyBorder="1" applyAlignment="1">
      <alignment horizontal="right" vertical="center"/>
    </xf>
    <xf numFmtId="0" fontId="39" fillId="0" borderId="0" xfId="0" applyFont="1" applyAlignment="1">
      <alignment horizontal="left" vertical="center" wrapText="1"/>
    </xf>
    <xf numFmtId="0" fontId="1" fillId="0" borderId="0" xfId="0" applyFont="1" applyAlignment="1">
      <alignment horizontal="left" vertical="center" wrapText="1" indent="1"/>
    </xf>
    <xf numFmtId="0" fontId="23" fillId="0" borderId="0" xfId="0" applyFont="1" applyAlignment="1">
      <alignment vertical="center" wrapText="1"/>
    </xf>
    <xf numFmtId="0" fontId="66" fillId="2" borderId="0" xfId="0" applyFont="1" applyFill="1" applyAlignment="1">
      <alignment vertical="center" wrapText="1"/>
    </xf>
    <xf numFmtId="0" fontId="13" fillId="10" borderId="0" xfId="0" applyFont="1" applyFill="1" applyAlignment="1">
      <alignment horizontal="right" vertical="center"/>
    </xf>
    <xf numFmtId="0" fontId="13" fillId="30" borderId="0" xfId="0" applyFont="1" applyFill="1" applyAlignment="1">
      <alignment horizontal="right" vertical="center"/>
    </xf>
    <xf numFmtId="0" fontId="13" fillId="30" borderId="20" xfId="0" applyFont="1" applyFill="1" applyBorder="1" applyAlignment="1">
      <alignment horizontal="right" vertical="center"/>
    </xf>
    <xf numFmtId="0" fontId="11" fillId="10" borderId="17" xfId="0" applyFont="1" applyFill="1" applyBorder="1" applyAlignment="1">
      <alignment horizontal="left" vertical="center"/>
    </xf>
    <xf numFmtId="0" fontId="13" fillId="10" borderId="18" xfId="0" applyFont="1" applyFill="1" applyBorder="1" applyAlignment="1">
      <alignment horizontal="center"/>
    </xf>
    <xf numFmtId="0" fontId="13" fillId="10" borderId="19" xfId="0" applyFont="1" applyFill="1" applyBorder="1" applyAlignment="1">
      <alignment horizontal="center"/>
    </xf>
    <xf numFmtId="0" fontId="27" fillId="9" borderId="0" xfId="0" applyFont="1" applyFill="1"/>
    <xf numFmtId="0" fontId="31" fillId="0" borderId="87" xfId="4" applyFont="1" applyBorder="1" applyAlignment="1">
      <alignment horizontal="left" vertical="center"/>
    </xf>
    <xf numFmtId="0" fontId="58" fillId="4" borderId="0" xfId="0" applyFont="1" applyFill="1" applyAlignment="1" applyProtection="1">
      <alignment vertical="center" wrapText="1"/>
      <protection locked="0"/>
    </xf>
    <xf numFmtId="0" fontId="18" fillId="0" borderId="0" xfId="0" applyFont="1" applyAlignment="1">
      <alignment horizontal="left" vertical="center" wrapText="1" indent="1"/>
    </xf>
    <xf numFmtId="0" fontId="18" fillId="0" borderId="0" xfId="0" applyFont="1" applyAlignment="1">
      <alignment horizontal="left" vertical="center" wrapText="1"/>
    </xf>
    <xf numFmtId="3" fontId="1" fillId="35" borderId="0" xfId="4" applyNumberFormat="1" applyFont="1" applyFill="1" applyAlignment="1">
      <alignment horizontal="right" vertical="center"/>
    </xf>
    <xf numFmtId="0" fontId="10" fillId="2" borderId="0" xfId="4" applyFont="1" applyFill="1" applyAlignment="1">
      <alignment horizontal="left" vertical="center"/>
    </xf>
    <xf numFmtId="0" fontId="22" fillId="2" borderId="0" xfId="4" applyFont="1" applyFill="1" applyAlignment="1">
      <alignment horizontal="left" vertical="center"/>
    </xf>
    <xf numFmtId="0" fontId="10" fillId="2" borderId="0" xfId="4" applyFont="1" applyFill="1" applyAlignment="1">
      <alignment horizontal="center"/>
    </xf>
    <xf numFmtId="0" fontId="16" fillId="13" borderId="0" xfId="4" applyFont="1" applyFill="1" applyAlignment="1">
      <alignment horizontal="left" vertical="center"/>
    </xf>
    <xf numFmtId="0" fontId="11" fillId="13" borderId="0" xfId="4" applyFont="1" applyFill="1" applyAlignment="1">
      <alignment horizontal="left" vertical="center"/>
    </xf>
    <xf numFmtId="0" fontId="12" fillId="13" borderId="0" xfId="4" applyFont="1" applyFill="1" applyAlignment="1">
      <alignment horizontal="center" vertical="center"/>
    </xf>
    <xf numFmtId="0" fontId="13" fillId="13" borderId="0" xfId="4" applyFont="1" applyFill="1" applyAlignment="1">
      <alignment horizontal="center"/>
    </xf>
    <xf numFmtId="0" fontId="1" fillId="14" borderId="0" xfId="4" applyFont="1" applyFill="1" applyAlignment="1">
      <alignment horizontal="left" vertical="center"/>
    </xf>
    <xf numFmtId="0" fontId="31" fillId="14" borderId="0" xfId="4" applyFont="1" applyFill="1" applyAlignment="1">
      <alignment horizontal="left" vertical="center"/>
    </xf>
    <xf numFmtId="0" fontId="5" fillId="14" borderId="0" xfId="4" applyFont="1" applyFill="1" applyAlignment="1">
      <alignment horizontal="left" vertical="center"/>
    </xf>
    <xf numFmtId="0" fontId="9" fillId="14" borderId="0" xfId="4" applyFont="1" applyFill="1" applyAlignment="1">
      <alignment horizontal="center" vertical="center"/>
    </xf>
    <xf numFmtId="0" fontId="1" fillId="14" borderId="0" xfId="4" applyFont="1" applyFill="1" applyAlignment="1">
      <alignment horizontal="center"/>
    </xf>
    <xf numFmtId="0" fontId="31" fillId="0" borderId="0" xfId="4" applyFont="1" applyAlignment="1">
      <alignment horizontal="left" vertical="center"/>
    </xf>
    <xf numFmtId="0" fontId="5" fillId="0" borderId="0" xfId="4" applyFont="1" applyAlignment="1">
      <alignment horizontal="left" vertical="center"/>
    </xf>
    <xf numFmtId="0" fontId="9" fillId="0" borderId="0" xfId="4" applyFont="1" applyAlignment="1">
      <alignment horizontal="center" vertical="center"/>
    </xf>
    <xf numFmtId="0" fontId="1" fillId="0" borderId="0" xfId="4" applyFont="1" applyAlignment="1">
      <alignment horizontal="center"/>
    </xf>
    <xf numFmtId="0" fontId="1" fillId="0" borderId="0" xfId="4" applyFont="1" applyAlignment="1">
      <alignment horizontal="left" vertical="center"/>
    </xf>
    <xf numFmtId="3" fontId="39" fillId="0" borderId="37" xfId="4" applyNumberFormat="1" applyFont="1" applyBorder="1"/>
    <xf numFmtId="3" fontId="39" fillId="0" borderId="38" xfId="4" applyNumberFormat="1" applyFont="1" applyBorder="1"/>
    <xf numFmtId="3" fontId="39" fillId="0" borderId="39" xfId="4" applyNumberFormat="1" applyFont="1" applyBorder="1"/>
    <xf numFmtId="0" fontId="39" fillId="0" borderId="0" xfId="4" applyFont="1" applyAlignment="1">
      <alignment horizontal="left" vertical="center"/>
    </xf>
    <xf numFmtId="3" fontId="39" fillId="0" borderId="0" xfId="4" applyNumberFormat="1" applyFont="1" applyAlignment="1">
      <alignment horizontal="left"/>
    </xf>
    <xf numFmtId="0" fontId="39" fillId="0" borderId="3" xfId="4" applyFont="1" applyBorder="1" applyAlignment="1">
      <alignment horizontal="left" vertical="center"/>
    </xf>
    <xf numFmtId="0" fontId="39" fillId="0" borderId="4" xfId="4" applyFont="1" applyBorder="1" applyAlignment="1">
      <alignment horizontal="left" vertical="center"/>
    </xf>
    <xf numFmtId="3" fontId="39" fillId="0" borderId="4" xfId="4" applyNumberFormat="1" applyFont="1" applyBorder="1" applyAlignment="1">
      <alignment horizontal="left"/>
    </xf>
    <xf numFmtId="0" fontId="1" fillId="0" borderId="4" xfId="4" applyFont="1" applyBorder="1" applyAlignment="1">
      <alignment horizontal="center"/>
    </xf>
    <xf numFmtId="0" fontId="1" fillId="0" borderId="5" xfId="4" applyFont="1" applyBorder="1" applyAlignment="1">
      <alignment horizontal="left" vertical="center"/>
    </xf>
    <xf numFmtId="0" fontId="31" fillId="0" borderId="6" xfId="0" applyFont="1" applyBorder="1" applyAlignment="1">
      <alignment horizontal="center" vertical="center"/>
    </xf>
    <xf numFmtId="0" fontId="5" fillId="0" borderId="0" xfId="0" applyFont="1" applyAlignment="1">
      <alignment horizontal="left" vertical="center"/>
    </xf>
    <xf numFmtId="0" fontId="1" fillId="0" borderId="7" xfId="0" applyFont="1" applyBorder="1" applyAlignment="1">
      <alignment horizontal="left" vertical="center"/>
    </xf>
    <xf numFmtId="0" fontId="5" fillId="0" borderId="6" xfId="0" applyFont="1" applyBorder="1" applyAlignment="1">
      <alignment horizontal="center" vertical="center"/>
    </xf>
    <xf numFmtId="0" fontId="5" fillId="2" borderId="0" xfId="0" applyFont="1" applyFill="1" applyAlignment="1">
      <alignment horizontal="left" vertical="center"/>
    </xf>
    <xf numFmtId="0" fontId="1" fillId="2" borderId="7" xfId="0" applyFont="1" applyFill="1" applyBorder="1" applyAlignment="1">
      <alignment horizontal="left" vertical="center"/>
    </xf>
    <xf numFmtId="0" fontId="1" fillId="0" borderId="6" xfId="0" applyFont="1" applyBorder="1" applyAlignment="1">
      <alignment horizontal="center" vertical="center"/>
    </xf>
    <xf numFmtId="0" fontId="18" fillId="2" borderId="0" xfId="0" applyFont="1" applyFill="1" applyAlignment="1">
      <alignment horizontal="left" vertical="center" wrapText="1"/>
    </xf>
    <xf numFmtId="0" fontId="9" fillId="2"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0" xfId="0" applyFont="1" applyFill="1" applyAlignment="1">
      <alignment horizontal="left" vertical="center" wrapText="1"/>
    </xf>
    <xf numFmtId="0" fontId="1" fillId="0" borderId="6" xfId="0" applyFont="1" applyBorder="1" applyAlignment="1">
      <alignment horizontal="center" vertical="center" wrapText="1"/>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Alignment="1">
      <alignment horizontal="center" vertical="center" wrapText="1"/>
    </xf>
    <xf numFmtId="0" fontId="1" fillId="0" borderId="1" xfId="0" applyFont="1" applyBorder="1" applyAlignment="1">
      <alignment horizontal="center"/>
    </xf>
    <xf numFmtId="0" fontId="1" fillId="3" borderId="1" xfId="0" applyFont="1" applyFill="1" applyBorder="1" applyAlignment="1">
      <alignment horizontal="center"/>
    </xf>
    <xf numFmtId="1" fontId="1" fillId="5" borderId="1" xfId="0" applyNumberFormat="1" applyFont="1" applyFill="1" applyBorder="1" applyAlignment="1">
      <alignment horizontal="center"/>
    </xf>
    <xf numFmtId="166" fontId="1" fillId="5" borderId="1" xfId="3" applyNumberFormat="1" applyFont="1" applyFill="1" applyBorder="1" applyAlignment="1" applyProtection="1">
      <alignment horizontal="center"/>
    </xf>
    <xf numFmtId="166" fontId="1" fillId="3" borderId="1" xfId="0" applyNumberFormat="1" applyFont="1" applyFill="1" applyBorder="1" applyAlignment="1">
      <alignment horizontal="center"/>
    </xf>
    <xf numFmtId="0" fontId="9" fillId="2" borderId="0" xfId="0" applyFont="1" applyFill="1" applyAlignment="1">
      <alignment horizontal="center" wrapText="1"/>
    </xf>
    <xf numFmtId="2" fontId="1" fillId="2" borderId="0" xfId="0" applyNumberFormat="1" applyFont="1" applyFill="1" applyAlignment="1">
      <alignment horizontal="center"/>
    </xf>
    <xf numFmtId="0" fontId="5" fillId="0" borderId="6" xfId="0" applyFont="1" applyBorder="1" applyAlignment="1">
      <alignment horizontal="center" vertical="center" wrapText="1"/>
    </xf>
    <xf numFmtId="0" fontId="5" fillId="2" borderId="0" xfId="0" applyFont="1" applyFill="1" applyAlignment="1">
      <alignment horizontal="left" vertical="center" wrapText="1"/>
    </xf>
    <xf numFmtId="2" fontId="1" fillId="5" borderId="1" xfId="0" applyNumberFormat="1" applyFont="1" applyFill="1" applyBorder="1" applyAlignment="1">
      <alignment horizontal="center"/>
    </xf>
    <xf numFmtId="4" fontId="1" fillId="3" borderId="1" xfId="0" applyNumberFormat="1" applyFont="1" applyFill="1" applyBorder="1" applyAlignment="1">
      <alignment horizontal="center"/>
    </xf>
    <xf numFmtId="0" fontId="1" fillId="5" borderId="0" xfId="0" applyFont="1" applyFill="1" applyAlignment="1">
      <alignment horizontal="left" vertical="center"/>
    </xf>
    <xf numFmtId="0" fontId="9" fillId="5" borderId="0" xfId="0" applyFont="1" applyFill="1" applyAlignment="1">
      <alignment horizontal="center" vertical="center"/>
    </xf>
    <xf numFmtId="0" fontId="1" fillId="5" borderId="7" xfId="0" applyFont="1" applyFill="1" applyBorder="1" applyAlignment="1">
      <alignment horizontal="left" vertical="center"/>
    </xf>
    <xf numFmtId="0" fontId="31" fillId="2" borderId="6" xfId="0" applyFont="1" applyFill="1" applyBorder="1" applyAlignment="1">
      <alignment horizontal="center" vertical="center"/>
    </xf>
    <xf numFmtId="3" fontId="1" fillId="5" borderId="1" xfId="0" applyNumberFormat="1" applyFont="1" applyFill="1" applyBorder="1" applyAlignment="1">
      <alignment horizontal="right" indent="1"/>
    </xf>
    <xf numFmtId="3" fontId="9" fillId="5" borderId="0" xfId="0" applyNumberFormat="1" applyFont="1" applyFill="1" applyAlignment="1">
      <alignment horizontal="right" vertical="center" indent="1"/>
    </xf>
    <xf numFmtId="3" fontId="20" fillId="9" borderId="0" xfId="0" applyNumberFormat="1" applyFont="1" applyFill="1" applyAlignment="1">
      <alignment horizontal="right" indent="1"/>
    </xf>
    <xf numFmtId="0" fontId="14" fillId="0" borderId="6" xfId="0" applyFont="1" applyBorder="1" applyAlignment="1">
      <alignment horizontal="center" vertical="center" wrapText="1"/>
    </xf>
    <xf numFmtId="0" fontId="14" fillId="2" borderId="0" xfId="0" applyFont="1" applyFill="1" applyAlignment="1">
      <alignment horizontal="left" vertical="center" wrapText="1" indent="2"/>
    </xf>
    <xf numFmtId="0" fontId="14" fillId="2" borderId="0" xfId="0" applyFont="1" applyFill="1" applyAlignment="1">
      <alignment horizontal="left" vertical="center" wrapText="1" indent="3"/>
    </xf>
    <xf numFmtId="3" fontId="1" fillId="5" borderId="0" xfId="0" applyNumberFormat="1" applyFont="1" applyFill="1" applyAlignment="1">
      <alignment horizontal="right" indent="1"/>
    </xf>
    <xf numFmtId="3" fontId="1" fillId="2" borderId="0" xfId="0" applyNumberFormat="1" applyFont="1" applyFill="1" applyAlignment="1">
      <alignment horizontal="right" indent="1"/>
    </xf>
    <xf numFmtId="3" fontId="9" fillId="2" borderId="0" xfId="0" applyNumberFormat="1" applyFont="1" applyFill="1" applyAlignment="1">
      <alignment horizontal="right" wrapText="1" indent="1"/>
    </xf>
    <xf numFmtId="0" fontId="14" fillId="0" borderId="0" xfId="0" applyFont="1" applyAlignment="1">
      <alignment horizontal="left" vertical="center" wrapText="1" indent="1"/>
    </xf>
    <xf numFmtId="3" fontId="1" fillId="2" borderId="1" xfId="0" applyNumberFormat="1" applyFont="1" applyFill="1" applyBorder="1" applyAlignment="1">
      <alignment horizontal="right" indent="1"/>
    </xf>
    <xf numFmtId="0" fontId="1" fillId="2" borderId="0" xfId="0" applyFont="1" applyFill="1" applyAlignment="1">
      <alignment horizontal="left" vertical="center" indent="1"/>
    </xf>
    <xf numFmtId="0" fontId="25" fillId="5" borderId="0" xfId="0" applyFont="1" applyFill="1" applyAlignment="1">
      <alignment horizontal="center" vertical="center"/>
    </xf>
    <xf numFmtId="0" fontId="6" fillId="0" borderId="6" xfId="0" applyFont="1" applyBorder="1" applyAlignment="1">
      <alignment horizontal="center" vertical="center"/>
    </xf>
    <xf numFmtId="0" fontId="6" fillId="2" borderId="0" xfId="0" applyFont="1" applyFill="1" applyAlignment="1">
      <alignment horizontal="left" vertical="center"/>
    </xf>
    <xf numFmtId="0" fontId="1" fillId="2" borderId="0" xfId="4" applyFont="1" applyFill="1" applyAlignment="1">
      <alignment horizontal="left" vertical="center" wrapText="1"/>
    </xf>
    <xf numFmtId="0" fontId="5" fillId="0" borderId="6" xfId="4" applyFont="1" applyBorder="1" applyAlignment="1">
      <alignment horizontal="center" vertical="center" wrapText="1"/>
    </xf>
    <xf numFmtId="0" fontId="9" fillId="0" borderId="0" xfId="4" applyFont="1" applyAlignment="1">
      <alignment horizontal="center" vertical="center" wrapText="1"/>
    </xf>
    <xf numFmtId="0" fontId="1" fillId="25" borderId="1" xfId="4" applyFont="1" applyFill="1" applyBorder="1" applyAlignment="1">
      <alignment horizontal="left"/>
    </xf>
    <xf numFmtId="164" fontId="1" fillId="24" borderId="1" xfId="4" applyNumberFormat="1" applyFont="1" applyFill="1" applyBorder="1" applyAlignment="1">
      <alignment horizontal="left"/>
    </xf>
    <xf numFmtId="0" fontId="1" fillId="2" borderId="7" xfId="4" applyFont="1" applyFill="1" applyBorder="1" applyAlignment="1">
      <alignment horizontal="left" vertical="center" wrapText="1"/>
    </xf>
    <xf numFmtId="0" fontId="1" fillId="0" borderId="6" xfId="4" applyFont="1" applyBorder="1" applyAlignment="1">
      <alignment horizontal="center" vertical="center"/>
    </xf>
    <xf numFmtId="0" fontId="1" fillId="0" borderId="0" xfId="4" applyFont="1" applyAlignment="1">
      <alignment horizontal="left" vertical="center" indent="1"/>
    </xf>
    <xf numFmtId="0" fontId="25" fillId="2" borderId="0" xfId="4" applyFont="1" applyFill="1" applyAlignment="1">
      <alignment horizontal="center"/>
    </xf>
    <xf numFmtId="164" fontId="1" fillId="2" borderId="1" xfId="4" applyNumberFormat="1" applyFont="1" applyFill="1" applyBorder="1" applyAlignment="1">
      <alignment horizontal="center"/>
    </xf>
    <xf numFmtId="164" fontId="1" fillId="24" borderId="1" xfId="4" applyNumberFormat="1" applyFont="1" applyFill="1" applyBorder="1" applyAlignment="1">
      <alignment horizontal="center"/>
    </xf>
    <xf numFmtId="0" fontId="1" fillId="2" borderId="7" xfId="4" applyFont="1" applyFill="1" applyBorder="1" applyAlignment="1">
      <alignment horizontal="left" vertical="center"/>
    </xf>
    <xf numFmtId="0" fontId="9" fillId="2" borderId="0" xfId="4" applyFont="1" applyFill="1" applyAlignment="1">
      <alignment horizontal="center"/>
    </xf>
    <xf numFmtId="164" fontId="1" fillId="26"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6" borderId="1" xfId="0" applyNumberFormat="1" applyFont="1" applyFill="1" applyBorder="1" applyAlignment="1">
      <alignment horizontal="center" vertical="center"/>
    </xf>
    <xf numFmtId="0" fontId="1" fillId="0" borderId="8" xfId="0" applyFont="1" applyBorder="1" applyAlignment="1">
      <alignment horizontal="center" vertical="center"/>
    </xf>
    <xf numFmtId="0" fontId="1" fillId="2" borderId="9" xfId="0" applyFont="1" applyFill="1" applyBorder="1" applyAlignment="1">
      <alignment horizontal="left" vertical="center" indent="9"/>
    </xf>
    <xf numFmtId="0" fontId="9" fillId="2" borderId="9" xfId="0" applyFont="1" applyFill="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left" vertical="center"/>
    </xf>
    <xf numFmtId="0" fontId="8"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indent="9"/>
    </xf>
    <xf numFmtId="3" fontId="10" fillId="2" borderId="0" xfId="4" applyNumberFormat="1" applyFont="1" applyFill="1" applyAlignment="1">
      <alignment horizontal="center"/>
    </xf>
    <xf numFmtId="0" fontId="16" fillId="27" borderId="0" xfId="4" applyFont="1" applyFill="1" applyAlignment="1">
      <alignment horizontal="left" vertical="center"/>
    </xf>
    <xf numFmtId="0" fontId="9" fillId="27" borderId="0" xfId="4" applyFont="1" applyFill="1" applyAlignment="1">
      <alignment horizontal="center" vertical="center"/>
    </xf>
    <xf numFmtId="3" fontId="1" fillId="27" borderId="0" xfId="4" applyNumberFormat="1" applyFont="1" applyFill="1" applyAlignment="1">
      <alignment horizontal="center"/>
    </xf>
    <xf numFmtId="0" fontId="1" fillId="15" borderId="0" xfId="4" applyFont="1" applyFill="1" applyAlignment="1">
      <alignment horizontal="left" vertical="center"/>
    </xf>
    <xf numFmtId="0" fontId="5" fillId="15" borderId="0" xfId="4" applyFont="1" applyFill="1" applyAlignment="1">
      <alignment horizontal="left" vertical="center"/>
    </xf>
    <xf numFmtId="0" fontId="9" fillId="15" borderId="0" xfId="4" applyFont="1" applyFill="1" applyAlignment="1">
      <alignment horizontal="center" vertical="center"/>
    </xf>
    <xf numFmtId="3" fontId="1" fillId="15" borderId="0" xfId="4" applyNumberFormat="1" applyFont="1" applyFill="1" applyAlignment="1">
      <alignment horizontal="center"/>
    </xf>
    <xf numFmtId="0" fontId="31" fillId="2" borderId="0" xfId="4" applyFont="1" applyFill="1" applyAlignment="1">
      <alignment horizontal="left" vertical="center"/>
    </xf>
    <xf numFmtId="0" fontId="9" fillId="2" borderId="0" xfId="4" applyFont="1" applyFill="1" applyAlignment="1">
      <alignment horizontal="center" vertical="center"/>
    </xf>
    <xf numFmtId="3" fontId="1" fillId="2" borderId="0" xfId="4" applyNumberFormat="1" applyFont="1" applyFill="1" applyAlignment="1">
      <alignment horizontal="center"/>
    </xf>
    <xf numFmtId="0" fontId="31" fillId="2" borderId="40" xfId="4" applyFont="1" applyFill="1" applyBorder="1" applyAlignment="1">
      <alignment horizontal="left" vertical="center"/>
    </xf>
    <xf numFmtId="0" fontId="5" fillId="2" borderId="41" xfId="4" applyFont="1" applyFill="1" applyBorder="1" applyAlignment="1">
      <alignment horizontal="left" vertical="center"/>
    </xf>
    <xf numFmtId="0" fontId="9" fillId="2" borderId="41" xfId="4" applyFont="1" applyFill="1" applyBorder="1" applyAlignment="1">
      <alignment horizontal="center" vertical="center"/>
    </xf>
    <xf numFmtId="3" fontId="1" fillId="2" borderId="41" xfId="4" applyNumberFormat="1" applyFont="1" applyFill="1" applyBorder="1" applyAlignment="1">
      <alignment horizontal="center"/>
    </xf>
    <xf numFmtId="0" fontId="1" fillId="2" borderId="62" xfId="0" applyFont="1" applyFill="1" applyBorder="1"/>
    <xf numFmtId="0" fontId="9" fillId="15" borderId="45" xfId="4" applyFont="1" applyFill="1" applyBorder="1" applyAlignment="1">
      <alignment horizontal="center" vertical="center" wrapText="1"/>
    </xf>
    <xf numFmtId="0" fontId="39" fillId="15" borderId="42" xfId="4" applyFont="1" applyFill="1" applyBorder="1" applyAlignment="1">
      <alignment horizontal="left" vertical="center"/>
    </xf>
    <xf numFmtId="0" fontId="9" fillId="15" borderId="43" xfId="4" applyFont="1" applyFill="1" applyBorder="1" applyAlignment="1">
      <alignment horizontal="center" vertical="center" wrapText="1"/>
    </xf>
    <xf numFmtId="3" fontId="39" fillId="0" borderId="42" xfId="4" applyNumberFormat="1" applyFont="1" applyBorder="1"/>
    <xf numFmtId="3" fontId="39" fillId="0" borderId="44" xfId="4" applyNumberFormat="1" applyFont="1" applyBorder="1"/>
    <xf numFmtId="3" fontId="39" fillId="0" borderId="43" xfId="4" applyNumberFormat="1" applyFont="1" applyBorder="1"/>
    <xf numFmtId="0" fontId="1" fillId="2" borderId="12" xfId="0" applyFont="1" applyFill="1" applyBorder="1"/>
    <xf numFmtId="0" fontId="5" fillId="2" borderId="11" xfId="0" applyFont="1" applyFill="1" applyBorder="1" applyAlignment="1">
      <alignment horizontal="left" vertical="center"/>
    </xf>
    <xf numFmtId="0" fontId="5" fillId="2" borderId="2" xfId="0" applyFont="1" applyFill="1" applyBorder="1" applyAlignment="1">
      <alignment horizontal="left" vertical="center"/>
    </xf>
    <xf numFmtId="2" fontId="1" fillId="2" borderId="0" xfId="0" applyNumberFormat="1" applyFont="1" applyFill="1" applyAlignment="1">
      <alignment horizontal="center" vertical="center"/>
    </xf>
    <xf numFmtId="3" fontId="1" fillId="2" borderId="0" xfId="0" applyNumberFormat="1" applyFont="1" applyFill="1" applyAlignment="1">
      <alignment horizontal="center" vertical="center"/>
    </xf>
    <xf numFmtId="3" fontId="1" fillId="3" borderId="1" xfId="0" applyNumberFormat="1" applyFont="1" applyFill="1" applyBorder="1" applyAlignment="1">
      <alignment horizontal="center" vertical="center"/>
    </xf>
    <xf numFmtId="3" fontId="1" fillId="2" borderId="0" xfId="0" applyNumberFormat="1" applyFont="1" applyFill="1"/>
    <xf numFmtId="0" fontId="1" fillId="2" borderId="11" xfId="0" applyFont="1" applyFill="1" applyBorder="1" applyAlignment="1">
      <alignment horizontal="left" vertical="center"/>
    </xf>
    <xf numFmtId="0" fontId="1" fillId="2" borderId="0" xfId="0" applyFont="1" applyFill="1" applyAlignment="1">
      <alignment horizontal="left" vertical="center" wrapText="1" indent="1"/>
    </xf>
    <xf numFmtId="0" fontId="1" fillId="2" borderId="11" xfId="0" applyFont="1" applyFill="1" applyBorder="1" applyAlignment="1">
      <alignment horizontal="left" vertical="center" indent="9"/>
    </xf>
    <xf numFmtId="0" fontId="1" fillId="0" borderId="11" xfId="0" applyFont="1" applyBorder="1" applyAlignment="1">
      <alignment horizontal="left" vertical="center" indent="9"/>
    </xf>
    <xf numFmtId="4" fontId="1" fillId="5" borderId="1" xfId="0" applyNumberFormat="1" applyFont="1" applyFill="1" applyBorder="1" applyAlignment="1">
      <alignment horizontal="center"/>
    </xf>
    <xf numFmtId="4" fontId="1" fillId="9" borderId="1" xfId="0" applyNumberFormat="1" applyFont="1" applyFill="1" applyBorder="1" applyAlignment="1">
      <alignment horizontal="center"/>
    </xf>
    <xf numFmtId="3" fontId="1" fillId="9" borderId="0" xfId="0" applyNumberFormat="1" applyFont="1" applyFill="1" applyAlignment="1">
      <alignment horizontal="center"/>
    </xf>
    <xf numFmtId="0" fontId="1" fillId="0" borderId="11" xfId="0" applyFont="1" applyBorder="1" applyAlignment="1">
      <alignment horizontal="center" vertical="center"/>
    </xf>
    <xf numFmtId="3" fontId="1" fillId="9" borderId="1" xfId="0" applyNumberFormat="1" applyFont="1" applyFill="1" applyBorder="1" applyAlignment="1">
      <alignment horizontal="right" indent="1"/>
    </xf>
    <xf numFmtId="0" fontId="1" fillId="0" borderId="11" xfId="0" applyFont="1" applyBorder="1" applyAlignment="1">
      <alignment horizontal="left" vertical="center" indent="2"/>
    </xf>
    <xf numFmtId="3" fontId="9" fillId="9" borderId="0" xfId="0" applyNumberFormat="1" applyFont="1" applyFill="1" applyAlignment="1">
      <alignment horizontal="right" vertical="center" indent="1"/>
    </xf>
    <xf numFmtId="0" fontId="39" fillId="2" borderId="0" xfId="0" applyFont="1" applyFill="1"/>
    <xf numFmtId="0" fontId="39" fillId="0" borderId="11" xfId="0" applyFont="1" applyBorder="1" applyAlignment="1">
      <alignment horizontal="center" vertical="center"/>
    </xf>
    <xf numFmtId="0" fontId="62" fillId="2" borderId="0" xfId="0" applyFont="1" applyFill="1" applyAlignment="1">
      <alignment horizontal="left" vertical="center"/>
    </xf>
    <xf numFmtId="0" fontId="64" fillId="5" borderId="0" xfId="0" applyFont="1" applyFill="1" applyAlignment="1">
      <alignment horizontal="center" vertical="center"/>
    </xf>
    <xf numFmtId="3" fontId="39" fillId="9" borderId="1" xfId="0" applyNumberFormat="1" applyFont="1" applyFill="1" applyBorder="1" applyAlignment="1">
      <alignment horizontal="right" indent="1"/>
    </xf>
    <xf numFmtId="0" fontId="39" fillId="2" borderId="12" xfId="0" applyFont="1" applyFill="1" applyBorder="1"/>
    <xf numFmtId="0" fontId="65" fillId="0" borderId="0" xfId="0" applyFont="1"/>
    <xf numFmtId="0" fontId="1" fillId="2" borderId="0" xfId="0" applyFont="1" applyFill="1" applyAlignment="1">
      <alignment horizontal="left" vertical="center" indent="2"/>
    </xf>
    <xf numFmtId="3" fontId="1" fillId="26" borderId="1" xfId="0" applyNumberFormat="1" applyFont="1" applyFill="1" applyBorder="1" applyAlignment="1">
      <alignment horizontal="right" indent="1"/>
    </xf>
    <xf numFmtId="0" fontId="1" fillId="2" borderId="0" xfId="0" applyFont="1" applyFill="1" applyAlignment="1">
      <alignment horizontal="left" vertical="center" indent="3"/>
    </xf>
    <xf numFmtId="3" fontId="1" fillId="0" borderId="1" xfId="0" applyNumberFormat="1" applyFont="1" applyBorder="1" applyAlignment="1">
      <alignment horizontal="right" indent="1"/>
    </xf>
    <xf numFmtId="0" fontId="1" fillId="0" borderId="12" xfId="0" applyFont="1" applyBorder="1"/>
    <xf numFmtId="0" fontId="1" fillId="0" borderId="11" xfId="0" applyFont="1" applyBorder="1" applyAlignment="1">
      <alignment horizontal="left" vertical="center"/>
    </xf>
    <xf numFmtId="0" fontId="1" fillId="5" borderId="0" xfId="0" applyFont="1" applyFill="1" applyAlignment="1">
      <alignment horizontal="left" vertical="center" indent="2"/>
    </xf>
    <xf numFmtId="3" fontId="1" fillId="0" borderId="0" xfId="0" applyNumberFormat="1" applyFont="1" applyAlignment="1">
      <alignment horizontal="right" indent="1"/>
    </xf>
    <xf numFmtId="0" fontId="14" fillId="2" borderId="0" xfId="0" applyFont="1" applyFill="1" applyAlignment="1">
      <alignment horizontal="left" vertical="center" wrapText="1" indent="1"/>
    </xf>
    <xf numFmtId="3" fontId="9" fillId="0" borderId="0" xfId="0" applyNumberFormat="1" applyFont="1" applyAlignment="1">
      <alignment horizontal="right" vertical="center" indent="1"/>
    </xf>
    <xf numFmtId="0" fontId="14" fillId="0" borderId="0" xfId="0" applyFont="1" applyAlignment="1">
      <alignment horizontal="center" vertical="center" wrapText="1"/>
    </xf>
    <xf numFmtId="3" fontId="1" fillId="21" borderId="1" xfId="0" applyNumberFormat="1" applyFont="1" applyFill="1" applyBorder="1" applyAlignment="1">
      <alignment horizontal="right" indent="1"/>
    </xf>
    <xf numFmtId="0" fontId="1" fillId="0" borderId="13" xfId="0" applyFont="1" applyBorder="1" applyAlignment="1">
      <alignment horizontal="left" vertical="center" indent="9"/>
    </xf>
    <xf numFmtId="0" fontId="1" fillId="2" borderId="14" xfId="0" applyFont="1" applyFill="1" applyBorder="1"/>
    <xf numFmtId="3" fontId="1" fillId="2" borderId="14" xfId="0" applyNumberFormat="1" applyFont="1" applyFill="1" applyBorder="1"/>
    <xf numFmtId="0" fontId="1" fillId="2" borderId="15" xfId="0" applyFont="1" applyFill="1" applyBorder="1"/>
    <xf numFmtId="0" fontId="37" fillId="0" borderId="0" xfId="7"/>
    <xf numFmtId="49" fontId="31" fillId="2" borderId="0" xfId="4" applyNumberFormat="1" applyFont="1" applyFill="1" applyAlignment="1">
      <alignment horizontal="left" vertical="center" wrapText="1"/>
    </xf>
    <xf numFmtId="49" fontId="31" fillId="2" borderId="63" xfId="4" applyNumberFormat="1" applyFont="1" applyFill="1" applyBorder="1" applyAlignment="1">
      <alignment horizontal="left" vertical="center" wrapText="1"/>
    </xf>
    <xf numFmtId="0" fontId="31" fillId="30" borderId="68" xfId="7" applyFont="1" applyFill="1" applyBorder="1" applyAlignment="1">
      <alignment horizontal="left" vertical="center" wrapText="1"/>
    </xf>
    <xf numFmtId="0" fontId="31" fillId="29" borderId="68" xfId="4" applyFont="1" applyFill="1" applyBorder="1" applyAlignment="1">
      <alignment horizontal="left" vertical="center" wrapText="1"/>
    </xf>
    <xf numFmtId="0" fontId="31" fillId="0" borderId="71" xfId="4" applyFont="1" applyBorder="1" applyAlignment="1">
      <alignment horizontal="left" vertical="center" wrapText="1"/>
    </xf>
    <xf numFmtId="0" fontId="31" fillId="0" borderId="73" xfId="4" applyFont="1" applyBorder="1" applyAlignment="1">
      <alignment horizontal="left" vertical="center" wrapText="1"/>
    </xf>
    <xf numFmtId="49" fontId="39" fillId="0" borderId="0" xfId="4" applyNumberFormat="1" applyFont="1" applyAlignment="1">
      <alignment horizontal="left" vertical="center" wrapText="1"/>
    </xf>
    <xf numFmtId="0" fontId="39" fillId="0" borderId="0" xfId="4" applyFont="1" applyAlignment="1">
      <alignment horizontal="left" vertical="center" wrapText="1"/>
    </xf>
    <xf numFmtId="49" fontId="31" fillId="31" borderId="76" xfId="4" applyNumberFormat="1" applyFont="1" applyFill="1" applyBorder="1" applyAlignment="1">
      <alignment horizontal="left" vertical="center" wrapText="1"/>
    </xf>
    <xf numFmtId="0" fontId="40" fillId="31" borderId="77" xfId="4" applyFont="1" applyFill="1" applyBorder="1" applyAlignment="1">
      <alignment horizontal="left" vertical="center" wrapText="1"/>
    </xf>
    <xf numFmtId="49" fontId="31" fillId="0" borderId="79" xfId="4" applyNumberFormat="1" applyFont="1" applyBorder="1" applyAlignment="1">
      <alignment horizontal="left" vertical="center" wrapText="1"/>
    </xf>
    <xf numFmtId="0" fontId="39" fillId="0" borderId="80" xfId="4" applyFont="1" applyBorder="1" applyAlignment="1">
      <alignment horizontal="left" vertical="center" wrapText="1"/>
    </xf>
    <xf numFmtId="0" fontId="39" fillId="0" borderId="81" xfId="4" applyFont="1" applyBorder="1" applyAlignment="1">
      <alignment horizontal="left" vertical="center" wrapText="1"/>
    </xf>
    <xf numFmtId="0" fontId="31" fillId="0" borderId="81" xfId="4" applyFont="1" applyBorder="1" applyAlignment="1">
      <alignment horizontal="left" vertical="center" wrapText="1"/>
    </xf>
    <xf numFmtId="0" fontId="31" fillId="2" borderId="81" xfId="4" applyFont="1" applyFill="1" applyBorder="1" applyAlignment="1">
      <alignment horizontal="left" vertical="center" wrapText="1"/>
    </xf>
    <xf numFmtId="49" fontId="31" fillId="0" borderId="83" xfId="4" applyNumberFormat="1" applyFont="1" applyBorder="1" applyAlignment="1">
      <alignment horizontal="left" vertical="center" wrapText="1"/>
    </xf>
    <xf numFmtId="0" fontId="31" fillId="2" borderId="84" xfId="4" applyFont="1" applyFill="1" applyBorder="1" applyAlignment="1">
      <alignment horizontal="left" vertical="center" wrapText="1"/>
    </xf>
    <xf numFmtId="49" fontId="31" fillId="2" borderId="85" xfId="4" applyNumberFormat="1" applyFont="1" applyFill="1" applyBorder="1" applyAlignment="1">
      <alignment horizontal="left" vertical="center" wrapText="1"/>
    </xf>
    <xf numFmtId="0" fontId="31" fillId="2" borderId="85" xfId="4" applyFont="1" applyFill="1" applyBorder="1" applyAlignment="1">
      <alignment horizontal="left" vertical="center" wrapText="1"/>
    </xf>
    <xf numFmtId="0" fontId="31" fillId="15" borderId="68" xfId="4" applyFont="1" applyFill="1" applyBorder="1" applyAlignment="1">
      <alignment horizontal="left" vertical="center" wrapText="1"/>
    </xf>
    <xf numFmtId="0" fontId="31" fillId="2" borderId="88" xfId="4" applyFont="1" applyFill="1" applyBorder="1" applyAlignment="1">
      <alignment horizontal="left" vertical="center" wrapText="1"/>
    </xf>
    <xf numFmtId="0" fontId="31" fillId="0" borderId="87" xfId="4" applyFont="1" applyBorder="1" applyAlignment="1">
      <alignment horizontal="left" vertical="center" indent="1"/>
    </xf>
    <xf numFmtId="0" fontId="31" fillId="0" borderId="87" xfId="4" applyFont="1" applyBorder="1" applyAlignment="1">
      <alignment horizontal="left" vertical="center" wrapText="1"/>
    </xf>
    <xf numFmtId="0" fontId="31" fillId="0" borderId="87" xfId="4" applyFont="1" applyBorder="1" applyAlignment="1">
      <alignment horizontal="left" vertical="center" wrapText="1" indent="1"/>
    </xf>
    <xf numFmtId="0" fontId="37" fillId="0" borderId="89" xfId="7" applyBorder="1"/>
    <xf numFmtId="0" fontId="39" fillId="5" borderId="63" xfId="4" applyFont="1" applyFill="1" applyBorder="1" applyAlignment="1">
      <alignment horizontal="left" vertical="center"/>
    </xf>
    <xf numFmtId="0" fontId="31" fillId="2" borderId="63" xfId="4" applyFont="1" applyFill="1" applyBorder="1" applyAlignment="1">
      <alignment horizontal="left" vertical="center" wrapText="1"/>
    </xf>
    <xf numFmtId="0" fontId="31" fillId="2" borderId="66" xfId="4" applyFont="1" applyFill="1" applyBorder="1" applyAlignment="1">
      <alignment horizontal="left" vertical="center" wrapText="1"/>
    </xf>
    <xf numFmtId="49" fontId="31" fillId="2" borderId="68" xfId="4" applyNumberFormat="1" applyFont="1" applyFill="1" applyBorder="1" applyAlignment="1">
      <alignment horizontal="left" vertical="center" wrapText="1"/>
    </xf>
    <xf numFmtId="0" fontId="31" fillId="2" borderId="68" xfId="4" applyFont="1" applyFill="1" applyBorder="1" applyAlignment="1">
      <alignment horizontal="left" vertical="center" wrapText="1"/>
    </xf>
    <xf numFmtId="0" fontId="40" fillId="0" borderId="0" xfId="4" applyFont="1" applyAlignment="1">
      <alignment horizontal="left" vertical="center"/>
    </xf>
    <xf numFmtId="0" fontId="40" fillId="0" borderId="26" xfId="4" applyFont="1" applyBorder="1" applyAlignment="1">
      <alignment horizontal="left" vertical="center"/>
    </xf>
    <xf numFmtId="0" fontId="31" fillId="2" borderId="26" xfId="4" applyFont="1" applyFill="1" applyBorder="1" applyAlignment="1">
      <alignment horizontal="left" vertical="center" wrapText="1"/>
    </xf>
    <xf numFmtId="49" fontId="31" fillId="2" borderId="26" xfId="4" applyNumberFormat="1" applyFont="1" applyFill="1" applyBorder="1" applyAlignment="1">
      <alignment horizontal="left" vertical="center" wrapText="1"/>
    </xf>
    <xf numFmtId="0" fontId="31" fillId="0" borderId="73" xfId="4" quotePrefix="1" applyFont="1" applyBorder="1" applyAlignment="1">
      <alignment horizontal="left" vertical="center" wrapText="1"/>
    </xf>
    <xf numFmtId="0" fontId="39" fillId="5" borderId="0" xfId="4" applyFont="1" applyFill="1" applyAlignment="1">
      <alignment horizontal="left" vertical="center"/>
    </xf>
    <xf numFmtId="0" fontId="31" fillId="2" borderId="0" xfId="4" applyFont="1" applyFill="1" applyAlignment="1">
      <alignment horizontal="left" vertical="center" wrapText="1"/>
    </xf>
    <xf numFmtId="49" fontId="31" fillId="2" borderId="0" xfId="4" applyNumberFormat="1" applyFont="1" applyFill="1" applyAlignment="1">
      <alignment vertical="center" wrapText="1"/>
    </xf>
    <xf numFmtId="0" fontId="31" fillId="2" borderId="0" xfId="4" applyFont="1" applyFill="1" applyAlignment="1">
      <alignment vertical="center" wrapText="1"/>
    </xf>
    <xf numFmtId="3" fontId="67" fillId="10" borderId="0" xfId="0" applyNumberFormat="1" applyFont="1" applyFill="1" applyAlignment="1">
      <alignment horizontal="left" vertical="center"/>
    </xf>
    <xf numFmtId="0" fontId="67" fillId="10" borderId="0" xfId="0" applyFont="1" applyFill="1" applyAlignment="1">
      <alignment horizontal="left" vertical="center"/>
    </xf>
    <xf numFmtId="0" fontId="39" fillId="14" borderId="0" xfId="4" applyFont="1" applyFill="1" applyAlignment="1">
      <alignment horizontal="left" vertical="center"/>
    </xf>
    <xf numFmtId="49" fontId="31" fillId="2" borderId="90" xfId="4" applyNumberFormat="1" applyFont="1" applyFill="1" applyBorder="1" applyAlignment="1">
      <alignment horizontal="left" vertical="center" wrapText="1"/>
    </xf>
    <xf numFmtId="49" fontId="31" fillId="2" borderId="98" xfId="4" applyNumberFormat="1" applyFont="1" applyFill="1" applyBorder="1" applyAlignment="1">
      <alignment horizontal="left" vertical="center" wrapText="1"/>
    </xf>
    <xf numFmtId="49" fontId="31" fillId="2" borderId="50" xfId="4" applyNumberFormat="1" applyFont="1" applyFill="1" applyBorder="1" applyAlignment="1">
      <alignment horizontal="left" vertical="center" wrapText="1"/>
    </xf>
    <xf numFmtId="49" fontId="55" fillId="2" borderId="0" xfId="7" applyNumberFormat="1" applyFont="1" applyFill="1" applyAlignment="1">
      <alignment horizontal="left" vertical="center"/>
    </xf>
    <xf numFmtId="0" fontId="31" fillId="28" borderId="0" xfId="7" applyFont="1" applyFill="1" applyAlignment="1">
      <alignment horizontal="left" vertical="center" wrapText="1"/>
    </xf>
    <xf numFmtId="0" fontId="40" fillId="28" borderId="64" xfId="7" applyFont="1" applyFill="1" applyBorder="1" applyAlignment="1">
      <alignment horizontal="left" vertical="center" wrapText="1"/>
    </xf>
    <xf numFmtId="0" fontId="40" fillId="28" borderId="65" xfId="7" applyFont="1" applyFill="1" applyBorder="1" applyAlignment="1">
      <alignment horizontal="left" vertical="center" wrapText="1"/>
    </xf>
    <xf numFmtId="49" fontId="40" fillId="29" borderId="64" xfId="4" applyNumberFormat="1" applyFont="1" applyFill="1" applyBorder="1" applyAlignment="1">
      <alignment horizontal="left" vertical="center"/>
    </xf>
    <xf numFmtId="49" fontId="40" fillId="29" borderId="67" xfId="4" applyNumberFormat="1" applyFont="1" applyFill="1" applyBorder="1" applyAlignment="1">
      <alignment horizontal="left" vertical="center"/>
    </xf>
    <xf numFmtId="49" fontId="31" fillId="0" borderId="53" xfId="4" applyNumberFormat="1" applyFont="1" applyBorder="1" applyAlignment="1">
      <alignment horizontal="left" vertical="center" wrapText="1"/>
    </xf>
    <xf numFmtId="0" fontId="31" fillId="0" borderId="73" xfId="7" applyFont="1" applyBorder="1" applyAlignment="1">
      <alignment horizontal="center" vertical="center" wrapText="1"/>
    </xf>
    <xf numFmtId="0" fontId="40" fillId="15" borderId="0" xfId="4" applyFont="1" applyFill="1" applyAlignment="1">
      <alignment horizontal="left" vertical="center"/>
    </xf>
    <xf numFmtId="0" fontId="40" fillId="15" borderId="86" xfId="4" applyFont="1" applyFill="1" applyBorder="1" applyAlignment="1">
      <alignment horizontal="left" vertical="center"/>
    </xf>
    <xf numFmtId="0" fontId="40" fillId="0" borderId="66" xfId="4" applyFont="1" applyBorder="1" applyAlignment="1">
      <alignment horizontal="left" vertical="center"/>
    </xf>
    <xf numFmtId="0" fontId="40" fillId="0" borderId="68" xfId="4" applyFont="1" applyBorder="1" applyAlignment="1">
      <alignment horizontal="left" vertical="center"/>
    </xf>
    <xf numFmtId="0" fontId="31" fillId="0" borderId="73" xfId="4" applyFont="1" applyBorder="1" applyAlignment="1">
      <alignment horizontal="center" vertical="center" wrapText="1"/>
    </xf>
    <xf numFmtId="49" fontId="31" fillId="0" borderId="90" xfId="4" applyNumberFormat="1" applyFont="1" applyBorder="1" applyAlignment="1">
      <alignment horizontal="left" vertical="center" wrapText="1"/>
    </xf>
    <xf numFmtId="49" fontId="31" fillId="0" borderId="98" xfId="4" applyNumberFormat="1" applyFont="1" applyBorder="1" applyAlignment="1">
      <alignment horizontal="left" vertical="center" wrapText="1"/>
    </xf>
    <xf numFmtId="49" fontId="31" fillId="0" borderId="50" xfId="4" applyNumberFormat="1" applyFont="1" applyBorder="1" applyAlignment="1">
      <alignment horizontal="left" vertical="center" wrapText="1"/>
    </xf>
    <xf numFmtId="49" fontId="40" fillId="31" borderId="74" xfId="4" applyNumberFormat="1" applyFont="1" applyFill="1" applyBorder="1" applyAlignment="1">
      <alignment horizontal="left" vertical="center"/>
    </xf>
    <xf numFmtId="49" fontId="40" fillId="31" borderId="75" xfId="4" applyNumberFormat="1" applyFont="1" applyFill="1" applyBorder="1" applyAlignment="1">
      <alignment horizontal="left" vertical="center"/>
    </xf>
    <xf numFmtId="49" fontId="1" fillId="2" borderId="24" xfId="4" applyNumberFormat="1" applyFont="1" applyFill="1" applyBorder="1" applyAlignment="1">
      <alignment horizontal="left" vertical="center" wrapText="1"/>
    </xf>
    <xf numFmtId="49" fontId="10" fillId="2" borderId="0" xfId="0" applyNumberFormat="1" applyFont="1" applyFill="1" applyAlignment="1">
      <alignment horizontal="left" vertical="center"/>
    </xf>
    <xf numFmtId="0" fontId="31" fillId="28" borderId="0" xfId="0" applyFont="1" applyFill="1" applyAlignment="1">
      <alignment horizontal="left" vertical="center" wrapText="1"/>
    </xf>
    <xf numFmtId="49" fontId="18" fillId="2" borderId="0" xfId="0" applyNumberFormat="1" applyFont="1" applyFill="1" applyAlignment="1">
      <alignment horizontal="left" vertical="center" wrapText="1"/>
    </xf>
    <xf numFmtId="0" fontId="63" fillId="4" borderId="0" xfId="0" applyFont="1" applyFill="1" applyAlignment="1" applyProtection="1">
      <alignment horizontal="left" vertical="center" wrapText="1"/>
      <protection locked="0"/>
    </xf>
    <xf numFmtId="0" fontId="19" fillId="4" borderId="0" xfId="1" applyFill="1" applyAlignment="1" applyProtection="1">
      <alignment horizontal="center" vertical="center" wrapText="1"/>
      <protection locked="0"/>
    </xf>
    <xf numFmtId="0" fontId="58" fillId="4" borderId="0" xfId="0" applyFont="1" applyFill="1" applyAlignment="1" applyProtection="1">
      <alignment horizontal="left" vertical="center" wrapText="1"/>
      <protection locked="0"/>
    </xf>
    <xf numFmtId="49" fontId="31" fillId="19" borderId="0" xfId="0" applyNumberFormat="1" applyFont="1" applyFill="1" applyAlignment="1">
      <alignment horizontal="left" vertical="center" wrapText="1"/>
    </xf>
    <xf numFmtId="0" fontId="39" fillId="0" borderId="61" xfId="0" applyFont="1" applyBorder="1" applyAlignment="1">
      <alignment horizontal="left" vertical="center"/>
    </xf>
    <xf numFmtId="0" fontId="39" fillId="0" borderId="30" xfId="0" applyFont="1" applyBorder="1" applyAlignment="1">
      <alignment horizontal="left" vertical="center"/>
    </xf>
  </cellXfs>
  <cellStyles count="8">
    <cellStyle name="Ezres" xfId="2" builtinId="3"/>
    <cellStyle name="Hivatkozás" xfId="1" builtinId="8"/>
    <cellStyle name="Normál" xfId="0" builtinId="0"/>
    <cellStyle name="Normal 2" xfId="4" xr:uid="{00000000-0005-0000-0000-000003000000}"/>
    <cellStyle name="Normál 2" xfId="5" xr:uid="{00000000-0005-0000-0000-000004000000}"/>
    <cellStyle name="Normál 3" xfId="7" xr:uid="{00000000-0005-0000-0000-000005000000}"/>
    <cellStyle name="Percent 2" xfId="6" xr:uid="{00000000-0005-0000-0000-000006000000}"/>
    <cellStyle name="Százalék" xfId="3" builtinId="5"/>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bgColor theme="1" tint="0.499984740745262"/>
        </patternFill>
      </fill>
    </dxf>
    <dxf>
      <font>
        <color auto="1"/>
      </font>
      <fill>
        <patternFill>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ont>
        <color auto="1"/>
      </font>
      <fill>
        <patternFill>
          <bgColor theme="1" tint="0.34998626667073579"/>
        </patternFill>
      </fill>
    </dxf>
    <dxf>
      <font>
        <strike val="0"/>
      </font>
      <fill>
        <patternFill>
          <bgColor theme="1" tint="0.34998626667073579"/>
        </patternFill>
      </fill>
    </dxf>
    <dxf>
      <font>
        <strike val="0"/>
      </font>
      <fill>
        <patternFill>
          <bgColor theme="1" tint="0.34998626667073579"/>
        </patternFill>
      </fill>
    </dxf>
    <dxf>
      <font>
        <strike val="0"/>
      </font>
      <fill>
        <patternFill>
          <bgColor theme="1" tint="0.34998626667073579"/>
        </patternFill>
      </fill>
    </dxf>
    <dxf>
      <font>
        <strike val="0"/>
        <color auto="1"/>
      </font>
      <fill>
        <patternFill>
          <bgColor theme="1" tint="0.34998626667073579"/>
        </patternFill>
      </fill>
    </dxf>
    <dxf>
      <font>
        <strike val="0"/>
        <color auto="1"/>
      </font>
      <fill>
        <patternFill>
          <bgColor theme="1" tint="0.34998626667073579"/>
        </patternFill>
      </fill>
    </dxf>
    <dxf>
      <font>
        <color auto="1"/>
      </font>
      <fill>
        <patternFill>
          <bgColor theme="1" tint="0.34998626667073579"/>
        </patternFill>
      </fill>
    </dxf>
    <dxf>
      <fill>
        <patternFill>
          <bgColor theme="1" tint="0.3499862666707357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8B8B8B"/>
      <rgbColor rgb="FF993366"/>
      <rgbColor rgb="FFFFFFB9"/>
      <rgbColor rgb="FFC8EBEB"/>
      <rgbColor rgb="FF660066"/>
      <rgbColor rgb="FFFBE5D6"/>
      <rgbColor rgb="FF0070C0"/>
      <rgbColor rgb="FFB4C7E7"/>
      <rgbColor rgb="FF000080"/>
      <rgbColor rgb="FFFF00FF"/>
      <rgbColor rgb="FFFFF2CC"/>
      <rgbColor rgb="FF00FFFF"/>
      <rgbColor rgb="FF800080"/>
      <rgbColor rgb="FFC00000"/>
      <rgbColor rgb="FF008080"/>
      <rgbColor rgb="FF0000FF"/>
      <rgbColor rgb="FF00CCFF"/>
      <rgbColor rgb="FFBCE4E5"/>
      <rgbColor rgb="FFD3FFC2"/>
      <rgbColor rgb="FFFFE699"/>
      <rgbColor rgb="FF7DD2D2"/>
      <rgbColor rgb="FFD9D9D9"/>
      <rgbColor rgb="FFC3BCE4"/>
      <rgbColor rgb="FFF8CBAD"/>
      <rgbColor rgb="FF3366FF"/>
      <rgbColor rgb="FFBEE3D3"/>
      <rgbColor rgb="FF92D050"/>
      <rgbColor rgb="FFFFC000"/>
      <rgbColor rgb="FFFF9900"/>
      <rgbColor rgb="FFED7D31"/>
      <rgbColor rgb="FF595959"/>
      <rgbColor rgb="FF969696"/>
      <rgbColor rgb="FF003366"/>
      <rgbColor rgb="FF1D9E9E"/>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73C0F5"/>
      <color rgb="FF33CCFF"/>
      <color rgb="FFE1F6C9"/>
      <color rgb="FFD3FFC2"/>
      <color rgb="FFC8EBEB"/>
      <color rgb="FFD9D9D9"/>
      <color rgb="FF808080"/>
      <color rgb="FF969696"/>
      <color rgb="FF000000"/>
      <color rgb="FF1D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hu-HU"/>
              <a:t>2. Ábra: Az életciklusköltség-számítás eredményei projekt területenként,</a:t>
            </a:r>
            <a:r>
              <a:rPr lang="hu-HU" baseline="0"/>
              <a:t> illetve tartószerkezetek szerinti bontásban (oszloponként)</a:t>
            </a:r>
            <a:endParaRPr lang="hu-HU"/>
          </a:p>
        </c:rich>
      </c:tx>
      <c:layout>
        <c:manualLayout>
          <c:xMode val="edge"/>
          <c:yMode val="edge"/>
          <c:x val="0.14204692382925652"/>
          <c:y val="7.6677795243815614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236317056541407"/>
          <c:y val="0.22113251863992389"/>
          <c:w val="0.70393868570504825"/>
          <c:h val="0.70629642675541815"/>
        </c:manualLayout>
      </c:layout>
      <c:barChart>
        <c:barDir val="col"/>
        <c:grouping val="stacked"/>
        <c:varyColors val="0"/>
        <c:ser>
          <c:idx val="4"/>
          <c:order val="0"/>
          <c:tx>
            <c:strRef>
              <c:f>'2) LCC_Eredmények, összegzés'!$C$13</c:f>
              <c:strCache>
                <c:ptCount val="1"/>
                <c:pt idx="0">
                  <c:v>Externális költségek jelenértéke</c:v>
                </c:pt>
              </c:strCache>
            </c:strRef>
          </c:tx>
          <c:spPr>
            <a:solidFill>
              <a:schemeClr val="accent5">
                <a:alpha val="85000"/>
              </a:schemeClr>
            </a:solidFill>
            <a:ln w="9525" cap="flat" cmpd="sng" algn="ctr">
              <a:solidFill>
                <a:schemeClr val="lt1">
                  <a:alpha val="50000"/>
                </a:schemeClr>
              </a:solidFill>
              <a:round/>
            </a:ln>
            <a:effectLst/>
          </c:spPr>
          <c:invertIfNegative val="0"/>
          <c:dLbls>
            <c:delete val="1"/>
          </c:dLbls>
          <c:val>
            <c:numRef>
              <c:f>'2) LCC_Eredmények, összegzés'!$E$13:$N$13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D-03C4-4BDD-BF17-B29E8A8BF201}"/>
            </c:ext>
          </c:extLst>
        </c:ser>
        <c:ser>
          <c:idx val="3"/>
          <c:order val="1"/>
          <c:tx>
            <c:strRef>
              <c:f>'2) LCC_Eredmények, összegzés'!$C$12</c:f>
              <c:strCache>
                <c:ptCount val="1"/>
                <c:pt idx="0">
                  <c:v>Egyéb költségek jelenértéke</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val>
            <c:numRef>
              <c:f>'2) LCC_Eredmények, összegzés'!$E$12:$N$12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C-03C4-4BDD-BF17-B29E8A8BF201}"/>
            </c:ext>
          </c:extLst>
        </c:ser>
        <c:ser>
          <c:idx val="2"/>
          <c:order val="2"/>
          <c:tx>
            <c:strRef>
              <c:f>'2) LCC_Eredmények, összegzés'!$C$11</c:f>
              <c:strCache>
                <c:ptCount val="1"/>
                <c:pt idx="0">
                  <c:v>Karbantartási költségek jelenértéke</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val>
            <c:numRef>
              <c:f>'2) LCC_Eredmények, összegzés'!$E$11:$N$11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B-03C4-4BDD-BF17-B29E8A8BF201}"/>
            </c:ext>
          </c:extLst>
        </c:ser>
        <c:ser>
          <c:idx val="1"/>
          <c:order val="3"/>
          <c:tx>
            <c:strRef>
              <c:f>'2) LCC_Eredmények, összegzés'!$C$10</c:f>
              <c:strCache>
                <c:ptCount val="1"/>
                <c:pt idx="0">
                  <c:v>Energia költségek jelenértéke</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val>
            <c:numRef>
              <c:f>'2) LCC_Eredmények, összegzés'!$E$10:$N$10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A-03C4-4BDD-BF17-B29E8A8BF201}"/>
            </c:ext>
          </c:extLst>
        </c:ser>
        <c:ser>
          <c:idx val="0"/>
          <c:order val="4"/>
          <c:tx>
            <c:strRef>
              <c:f>'2) LCC_Eredmények, összegzés'!$C$9</c:f>
              <c:strCache>
                <c:ptCount val="1"/>
                <c:pt idx="0">
                  <c:v>Beszerzési költség</c:v>
                </c:pt>
              </c:strCache>
            </c:strRef>
          </c:tx>
          <c:spPr>
            <a:solidFill>
              <a:schemeClr val="accent1">
                <a:alpha val="85000"/>
              </a:schemeClr>
            </a:solidFill>
            <a:ln w="9525" cap="flat" cmpd="sng" algn="ctr">
              <a:solidFill>
                <a:schemeClr val="lt1">
                  <a:alpha val="50000"/>
                </a:schemeClr>
              </a:solidFill>
              <a:round/>
            </a:ln>
            <a:effectLst/>
          </c:spPr>
          <c:invertIfNegative val="0"/>
          <c:dLbls>
            <c:delete val="1"/>
          </c:dLbls>
          <c:cat>
            <c:multiLvlStrRef>
              <c:f>'2) LCC_Eredmények, összegzés'!$E$7:$N$7</c:f>
            </c:multiLvlStrRef>
          </c:cat>
          <c:val>
            <c:numRef>
              <c:f>'2) LCC_Eredmények, összegzés'!$E$9:$N$9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9-03C4-4BDD-BF17-B29E8A8BF201}"/>
            </c:ext>
          </c:extLst>
        </c:ser>
        <c:dLbls>
          <c:showLegendKey val="0"/>
          <c:showVal val="1"/>
          <c:showCatName val="0"/>
          <c:showSerName val="0"/>
          <c:showPercent val="0"/>
          <c:showBubbleSize val="0"/>
        </c:dLbls>
        <c:gapWidth val="150"/>
        <c:overlap val="100"/>
        <c:axId val="310732280"/>
        <c:axId val="310738160"/>
      </c:barChart>
      <c:catAx>
        <c:axId val="31073228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none" baseline="0">
                <a:solidFill>
                  <a:schemeClr val="dk1">
                    <a:lumMod val="75000"/>
                    <a:lumOff val="25000"/>
                  </a:schemeClr>
                </a:solidFill>
                <a:latin typeface="+mn-lt"/>
                <a:ea typeface="+mn-ea"/>
                <a:cs typeface="+mn-cs"/>
              </a:defRPr>
            </a:pPr>
            <a:endParaRPr lang="hu-HU"/>
          </a:p>
        </c:txPr>
        <c:crossAx val="310738160"/>
        <c:crosses val="autoZero"/>
        <c:auto val="1"/>
        <c:lblAlgn val="ctr"/>
        <c:lblOffset val="100"/>
        <c:noMultiLvlLbl val="1"/>
      </c:catAx>
      <c:valAx>
        <c:axId val="31073816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r>
                  <a:rPr lang="hu-HU"/>
                  <a:t>HUF</a:t>
                </a:r>
                <a:endParaRPr lang="es-ES"/>
              </a:p>
            </c:rich>
          </c:tx>
          <c:layout>
            <c:manualLayout>
              <c:xMode val="edge"/>
              <c:yMode val="edge"/>
              <c:x val="0.19400203268444158"/>
              <c:y val="0.15639395629778327"/>
            </c:manualLayout>
          </c:layout>
          <c:overlay val="0"/>
          <c:spPr>
            <a:noFill/>
            <a:ln>
              <a:noFill/>
            </a:ln>
            <a:effectLst/>
          </c:spPr>
          <c:txPr>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endParaRPr lang="hu-HU"/>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hu-HU"/>
          </a:p>
        </c:txPr>
        <c:crossAx val="310732280"/>
        <c:crosses val="autoZero"/>
        <c:crossBetween val="between"/>
      </c:valAx>
      <c:spPr>
        <a:noFill/>
        <a:ln>
          <a:noFill/>
        </a:ln>
        <a:effectLst/>
      </c:spPr>
    </c:plotArea>
    <c:legend>
      <c:legendPos val="l"/>
      <c:layout>
        <c:manualLayout>
          <c:xMode val="edge"/>
          <c:yMode val="edge"/>
          <c:x val="1.511567537460492E-2"/>
          <c:y val="0.31993009793685678"/>
          <c:w val="0.28241847663107522"/>
          <c:h val="0.187879355471968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r>
              <a:rPr lang="hu-HU"/>
              <a:t>1. Ábra: Az életciklusköltség-számítás eredményeinek ábrázolása a teljes beszerzésre vonatkozóan</a:t>
            </a:r>
          </a:p>
        </c:rich>
      </c:tx>
      <c:layout>
        <c:manualLayout>
          <c:xMode val="edge"/>
          <c:yMode val="edge"/>
          <c:x val="0.10473534558180228"/>
          <c:y val="4.8047417626016331E-2"/>
        </c:manualLayout>
      </c:layout>
      <c:overlay val="0"/>
      <c:spPr>
        <a:noFill/>
        <a:ln>
          <a:noFill/>
        </a:ln>
        <a:effectLst/>
      </c:spPr>
      <c:txPr>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41359527975669713"/>
          <c:y val="0.22576467060912195"/>
          <c:w val="0.41645502645502641"/>
          <c:h val="0.73054876646168743"/>
        </c:manualLayout>
      </c:layout>
      <c:pieChart>
        <c:varyColors val="1"/>
        <c:ser>
          <c:idx val="0"/>
          <c:order val="0"/>
          <c:explosion val="2"/>
          <c:dPt>
            <c:idx val="0"/>
            <c:bubble3D val="0"/>
            <c:explosion val="5"/>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EE0-49AE-9D92-76571E577294}"/>
              </c:ext>
            </c:extLst>
          </c:dPt>
          <c:dPt>
            <c:idx val="1"/>
            <c:bubble3D val="0"/>
            <c:explosion val="5"/>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EE0-49AE-9D92-76571E577294}"/>
              </c:ext>
            </c:extLst>
          </c:dPt>
          <c:dPt>
            <c:idx val="2"/>
            <c:bubble3D val="0"/>
            <c:explosion val="5"/>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EE0-49AE-9D92-76571E577294}"/>
              </c:ext>
            </c:extLst>
          </c:dPt>
          <c:dPt>
            <c:idx val="3"/>
            <c:bubble3D val="0"/>
            <c:explosion val="5"/>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EE0-49AE-9D92-76571E57729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234-458E-B8B7-FCCF85751C57}"/>
              </c:ext>
            </c:extLst>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hu-HU"/>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LCC_Eredmények, összegzés'!$C$23:$C$27</c:f>
              <c:strCache>
                <c:ptCount val="5"/>
                <c:pt idx="0">
                  <c:v>Összes beszerzési költség</c:v>
                </c:pt>
                <c:pt idx="1">
                  <c:v>Összes energia költség jelenértéke</c:v>
                </c:pt>
                <c:pt idx="2">
                  <c:v>Összes karbantartási költség jelenértéke</c:v>
                </c:pt>
                <c:pt idx="3">
                  <c:v>Összes egyéb költség jelenértéke</c:v>
                </c:pt>
                <c:pt idx="4">
                  <c:v>Összes extenális költség jelenértéke</c:v>
                </c:pt>
              </c:strCache>
            </c:strRef>
          </c:cat>
          <c:val>
            <c:numRef>
              <c:f>'2) LCC_Eredmények, összegzés'!$E$23:$E$27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EE0-49AE-9D92-76571E577294}"/>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14259530058742656"/>
          <c:y val="0.3188108540482153"/>
          <c:w val="0.19791944234344608"/>
          <c:h val="0.442672098377544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3581400</xdr:colOff>
      <xdr:row>42</xdr:row>
      <xdr:rowOff>1689100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73</xdr:row>
      <xdr:rowOff>19050</xdr:rowOff>
    </xdr:from>
    <xdr:to>
      <xdr:col>9</xdr:col>
      <xdr:colOff>1282930</xdr:colOff>
      <xdr:row>115</xdr:row>
      <xdr:rowOff>110490</xdr:rowOff>
    </xdr:to>
    <xdr:graphicFrame macro="">
      <xdr:nvGraphicFramePr>
        <xdr:cNvPr id="4" name="Chart 23">
          <a:extLst>
            <a:ext uri="{FF2B5EF4-FFF2-40B4-BE49-F238E27FC236}">
              <a16:creationId xmlns:a16="http://schemas.microsoft.com/office/drawing/2014/main" id="{DD1E8291-732B-4B6C-A690-7DC0F2BB0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291638</xdr:colOff>
      <xdr:row>37</xdr:row>
      <xdr:rowOff>163484</xdr:rowOff>
    </xdr:from>
    <xdr:to>
      <xdr:col>5</xdr:col>
      <xdr:colOff>840872</xdr:colOff>
      <xdr:row>71</xdr:row>
      <xdr:rowOff>27315</xdr:rowOff>
    </xdr:to>
    <xdr:graphicFrame macro="">
      <xdr:nvGraphicFramePr>
        <xdr:cNvPr id="5" name="Diagram 4">
          <a:extLst>
            <a:ext uri="{FF2B5EF4-FFF2-40B4-BE49-F238E27FC236}">
              <a16:creationId xmlns:a16="http://schemas.microsoft.com/office/drawing/2014/main" id="{142A28DC-2008-41C9-A1AB-A397DB91D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68</xdr:row>
      <xdr:rowOff>69261</xdr:rowOff>
    </xdr:from>
    <xdr:to>
      <xdr:col>5</xdr:col>
      <xdr:colOff>94211</xdr:colOff>
      <xdr:row>70</xdr:row>
      <xdr:rowOff>174700</xdr:rowOff>
    </xdr:to>
    <xdr:pic>
      <xdr:nvPicPr>
        <xdr:cNvPr id="5" name="Picture 4">
          <a:extLst>
            <a:ext uri="{FF2B5EF4-FFF2-40B4-BE49-F238E27FC236}">
              <a16:creationId xmlns:a16="http://schemas.microsoft.com/office/drawing/2014/main" id="{B91AF0DC-22FB-DD4E-9BB4-A523A1D3FD59}"/>
            </a:ext>
          </a:extLst>
        </xdr:cNvPr>
        <xdr:cNvPicPr>
          <a:picLocks noChangeAspect="1"/>
        </xdr:cNvPicPr>
      </xdr:nvPicPr>
      <xdr:blipFill>
        <a:blip xmlns:r="http://schemas.openxmlformats.org/officeDocument/2006/relationships" r:embed="rId1"/>
        <a:stretch>
          <a:fillRect/>
        </a:stretch>
      </xdr:blipFill>
      <xdr:spPr>
        <a:xfrm>
          <a:off x="12047220" y="30137781"/>
          <a:ext cx="7589520" cy="455960"/>
        </a:xfrm>
        <a:prstGeom prst="rect">
          <a:avLst/>
        </a:prstGeom>
      </xdr:spPr>
    </xdr:pic>
    <xdr:clientData/>
  </xdr:twoCellAnchor>
  <xdr:twoCellAnchor editAs="oneCell">
    <xdr:from>
      <xdr:col>3</xdr:col>
      <xdr:colOff>11545</xdr:colOff>
      <xdr:row>66</xdr:row>
      <xdr:rowOff>80819</xdr:rowOff>
    </xdr:from>
    <xdr:to>
      <xdr:col>5</xdr:col>
      <xdr:colOff>105756</xdr:colOff>
      <xdr:row>67</xdr:row>
      <xdr:rowOff>244513</xdr:rowOff>
    </xdr:to>
    <xdr:pic>
      <xdr:nvPicPr>
        <xdr:cNvPr id="6" name="Picture 5">
          <a:extLst>
            <a:ext uri="{FF2B5EF4-FFF2-40B4-BE49-F238E27FC236}">
              <a16:creationId xmlns:a16="http://schemas.microsoft.com/office/drawing/2014/main" id="{45F9E518-D314-4949-9A8D-8AC4BF36803B}"/>
            </a:ext>
          </a:extLst>
        </xdr:cNvPr>
        <xdr:cNvPicPr>
          <a:picLocks noChangeAspect="1"/>
        </xdr:cNvPicPr>
      </xdr:nvPicPr>
      <xdr:blipFill>
        <a:blip xmlns:r="http://schemas.openxmlformats.org/officeDocument/2006/relationships" r:embed="rId2"/>
        <a:stretch>
          <a:fillRect/>
        </a:stretch>
      </xdr:blipFill>
      <xdr:spPr>
        <a:xfrm>
          <a:off x="12058765" y="29097779"/>
          <a:ext cx="7589520" cy="514213"/>
        </a:xfrm>
        <a:prstGeom prst="rect">
          <a:avLst/>
        </a:prstGeom>
      </xdr:spPr>
    </xdr:pic>
    <xdr:clientData/>
  </xdr:twoCellAnchor>
  <xdr:twoCellAnchor editAs="oneCell">
    <xdr:from>
      <xdr:col>3</xdr:col>
      <xdr:colOff>23091</xdr:colOff>
      <xdr:row>63</xdr:row>
      <xdr:rowOff>80820</xdr:rowOff>
    </xdr:from>
    <xdr:to>
      <xdr:col>5</xdr:col>
      <xdr:colOff>117302</xdr:colOff>
      <xdr:row>66</xdr:row>
      <xdr:rowOff>17538</xdr:rowOff>
    </xdr:to>
    <xdr:pic>
      <xdr:nvPicPr>
        <xdr:cNvPr id="7" name="Picture 6">
          <a:extLst>
            <a:ext uri="{FF2B5EF4-FFF2-40B4-BE49-F238E27FC236}">
              <a16:creationId xmlns:a16="http://schemas.microsoft.com/office/drawing/2014/main" id="{A70D3A91-7C3B-BE4B-B16D-75F07B082DE5}"/>
            </a:ext>
          </a:extLst>
        </xdr:cNvPr>
        <xdr:cNvPicPr>
          <a:picLocks noChangeAspect="1"/>
        </xdr:cNvPicPr>
      </xdr:nvPicPr>
      <xdr:blipFill>
        <a:blip xmlns:r="http://schemas.openxmlformats.org/officeDocument/2006/relationships" r:embed="rId3"/>
        <a:stretch>
          <a:fillRect/>
        </a:stretch>
      </xdr:blipFill>
      <xdr:spPr>
        <a:xfrm>
          <a:off x="12070311" y="28396740"/>
          <a:ext cx="7589520" cy="637758"/>
        </a:xfrm>
        <a:prstGeom prst="rect">
          <a:avLst/>
        </a:prstGeom>
      </xdr:spPr>
    </xdr:pic>
    <xdr:clientData/>
  </xdr:twoCellAnchor>
  <xdr:twoCellAnchor editAs="oneCell">
    <xdr:from>
      <xdr:col>3</xdr:col>
      <xdr:colOff>11545</xdr:colOff>
      <xdr:row>67</xdr:row>
      <xdr:rowOff>103909</xdr:rowOff>
    </xdr:from>
    <xdr:to>
      <xdr:col>5</xdr:col>
      <xdr:colOff>105756</xdr:colOff>
      <xdr:row>68</xdr:row>
      <xdr:rowOff>2945</xdr:rowOff>
    </xdr:to>
    <xdr:pic>
      <xdr:nvPicPr>
        <xdr:cNvPr id="8" name="Picture 7">
          <a:extLst>
            <a:ext uri="{FF2B5EF4-FFF2-40B4-BE49-F238E27FC236}">
              <a16:creationId xmlns:a16="http://schemas.microsoft.com/office/drawing/2014/main" id="{97BDCA1E-EDFE-D943-A304-D0CAF378233F}"/>
            </a:ext>
          </a:extLst>
        </xdr:cNvPr>
        <xdr:cNvPicPr>
          <a:picLocks noChangeAspect="1"/>
        </xdr:cNvPicPr>
      </xdr:nvPicPr>
      <xdr:blipFill>
        <a:blip xmlns:r="http://schemas.openxmlformats.org/officeDocument/2006/relationships" r:embed="rId4"/>
        <a:stretch>
          <a:fillRect/>
        </a:stretch>
      </xdr:blipFill>
      <xdr:spPr>
        <a:xfrm>
          <a:off x="12058765" y="29471389"/>
          <a:ext cx="7589520" cy="600076"/>
        </a:xfrm>
        <a:prstGeom prst="rect">
          <a:avLst/>
        </a:prstGeom>
      </xdr:spPr>
    </xdr:pic>
    <xdr:clientData/>
  </xdr:twoCellAnchor>
  <xdr:twoCellAnchor editAs="oneCell">
    <xdr:from>
      <xdr:col>3</xdr:col>
      <xdr:colOff>11546</xdr:colOff>
      <xdr:row>69</xdr:row>
      <xdr:rowOff>57727</xdr:rowOff>
    </xdr:from>
    <xdr:to>
      <xdr:col>5</xdr:col>
      <xdr:colOff>105757</xdr:colOff>
      <xdr:row>70</xdr:row>
      <xdr:rowOff>201202</xdr:rowOff>
    </xdr:to>
    <xdr:pic>
      <xdr:nvPicPr>
        <xdr:cNvPr id="9" name="Picture 8">
          <a:extLst>
            <a:ext uri="{FF2B5EF4-FFF2-40B4-BE49-F238E27FC236}">
              <a16:creationId xmlns:a16="http://schemas.microsoft.com/office/drawing/2014/main" id="{2084D4FF-4686-B54A-8842-806DD82F19B7}"/>
            </a:ext>
          </a:extLst>
        </xdr:cNvPr>
        <xdr:cNvPicPr>
          <a:picLocks noChangeAspect="1"/>
        </xdr:cNvPicPr>
      </xdr:nvPicPr>
      <xdr:blipFill>
        <a:blip xmlns:r="http://schemas.openxmlformats.org/officeDocument/2006/relationships" r:embed="rId5"/>
        <a:stretch>
          <a:fillRect/>
        </a:stretch>
      </xdr:blipFill>
      <xdr:spPr>
        <a:xfrm>
          <a:off x="12058766" y="30301507"/>
          <a:ext cx="7589520" cy="318735"/>
        </a:xfrm>
        <a:prstGeom prst="rect">
          <a:avLst/>
        </a:prstGeom>
      </xdr:spPr>
    </xdr:pic>
    <xdr:clientData/>
  </xdr:twoCellAnchor>
  <xdr:twoCellAnchor editAs="oneCell">
    <xdr:from>
      <xdr:col>3</xdr:col>
      <xdr:colOff>11545</xdr:colOff>
      <xdr:row>70</xdr:row>
      <xdr:rowOff>69273</xdr:rowOff>
    </xdr:from>
    <xdr:to>
      <xdr:col>5</xdr:col>
      <xdr:colOff>105756</xdr:colOff>
      <xdr:row>71</xdr:row>
      <xdr:rowOff>1681</xdr:rowOff>
    </xdr:to>
    <xdr:pic>
      <xdr:nvPicPr>
        <xdr:cNvPr id="10" name="Picture 9">
          <a:extLst>
            <a:ext uri="{FF2B5EF4-FFF2-40B4-BE49-F238E27FC236}">
              <a16:creationId xmlns:a16="http://schemas.microsoft.com/office/drawing/2014/main" id="{01468986-230C-8F4C-A75B-195E08D4D286}"/>
            </a:ext>
          </a:extLst>
        </xdr:cNvPr>
        <xdr:cNvPicPr>
          <a:picLocks noChangeAspect="1"/>
        </xdr:cNvPicPr>
      </xdr:nvPicPr>
      <xdr:blipFill>
        <a:blip xmlns:r="http://schemas.openxmlformats.org/officeDocument/2006/relationships" r:embed="rId6"/>
        <a:stretch>
          <a:fillRect/>
        </a:stretch>
      </xdr:blipFill>
      <xdr:spPr>
        <a:xfrm>
          <a:off x="12058765" y="30488313"/>
          <a:ext cx="7589520" cy="282928"/>
        </a:xfrm>
        <a:prstGeom prst="rect">
          <a:avLst/>
        </a:prstGeom>
      </xdr:spPr>
    </xdr:pic>
    <xdr:clientData/>
  </xdr:twoCellAnchor>
  <xdr:twoCellAnchor editAs="oneCell">
    <xdr:from>
      <xdr:col>3</xdr:col>
      <xdr:colOff>23092</xdr:colOff>
      <xdr:row>65</xdr:row>
      <xdr:rowOff>80819</xdr:rowOff>
    </xdr:from>
    <xdr:to>
      <xdr:col>5</xdr:col>
      <xdr:colOff>117303</xdr:colOff>
      <xdr:row>72</xdr:row>
      <xdr:rowOff>50141</xdr:rowOff>
    </xdr:to>
    <xdr:pic>
      <xdr:nvPicPr>
        <xdr:cNvPr id="11" name="Picture 10">
          <a:extLst>
            <a:ext uri="{FF2B5EF4-FFF2-40B4-BE49-F238E27FC236}">
              <a16:creationId xmlns:a16="http://schemas.microsoft.com/office/drawing/2014/main" id="{F3A26334-5745-5A42-824A-80E67C928144}"/>
            </a:ext>
          </a:extLst>
        </xdr:cNvPr>
        <xdr:cNvPicPr>
          <a:picLocks noChangeAspect="1"/>
        </xdr:cNvPicPr>
      </xdr:nvPicPr>
      <xdr:blipFill>
        <a:blip xmlns:r="http://schemas.openxmlformats.org/officeDocument/2006/relationships" r:embed="rId7"/>
        <a:stretch>
          <a:fillRect/>
        </a:stretch>
      </xdr:blipFill>
      <xdr:spPr>
        <a:xfrm>
          <a:off x="12070312" y="28747259"/>
          <a:ext cx="7589520" cy="2247702"/>
        </a:xfrm>
        <a:prstGeom prst="rect">
          <a:avLst/>
        </a:prstGeom>
      </xdr:spPr>
    </xdr:pic>
    <xdr:clientData/>
  </xdr:twoCellAnchor>
  <xdr:twoCellAnchor editAs="oneCell">
    <xdr:from>
      <xdr:col>3</xdr:col>
      <xdr:colOff>23091</xdr:colOff>
      <xdr:row>64</xdr:row>
      <xdr:rowOff>57727</xdr:rowOff>
    </xdr:from>
    <xdr:to>
      <xdr:col>5</xdr:col>
      <xdr:colOff>117302</xdr:colOff>
      <xdr:row>67</xdr:row>
      <xdr:rowOff>575060</xdr:rowOff>
    </xdr:to>
    <xdr:pic>
      <xdr:nvPicPr>
        <xdr:cNvPr id="12" name="Picture 11">
          <a:extLst>
            <a:ext uri="{FF2B5EF4-FFF2-40B4-BE49-F238E27FC236}">
              <a16:creationId xmlns:a16="http://schemas.microsoft.com/office/drawing/2014/main" id="{2ADCAB65-E898-FB45-9A46-E4855C1CB10A}"/>
            </a:ext>
          </a:extLst>
        </xdr:cNvPr>
        <xdr:cNvPicPr>
          <a:picLocks noChangeAspect="1"/>
        </xdr:cNvPicPr>
      </xdr:nvPicPr>
      <xdr:blipFill>
        <a:blip xmlns:r="http://schemas.openxmlformats.org/officeDocument/2006/relationships" r:embed="rId8"/>
        <a:stretch>
          <a:fillRect/>
        </a:stretch>
      </xdr:blipFill>
      <xdr:spPr>
        <a:xfrm>
          <a:off x="12070311" y="28548907"/>
          <a:ext cx="7589520" cy="1393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2479480</xdr:colOff>
      <xdr:row>58</xdr:row>
      <xdr:rowOff>89150</xdr:rowOff>
    </xdr:to>
    <xdr:sp macro="" textlink="">
      <xdr:nvSpPr>
        <xdr:cNvPr id="29" name="CustomShape 1" hidden="1">
          <a:extLst>
            <a:ext uri="{FF2B5EF4-FFF2-40B4-BE49-F238E27FC236}">
              <a16:creationId xmlns:a16="http://schemas.microsoft.com/office/drawing/2014/main" id="{00000000-0008-0000-0400-00001D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2479480</xdr:colOff>
      <xdr:row>58</xdr:row>
      <xdr:rowOff>89150</xdr:rowOff>
    </xdr:to>
    <xdr:sp macro="" textlink="">
      <xdr:nvSpPr>
        <xdr:cNvPr id="30" name="CustomShape 1" hidden="1">
          <a:extLst>
            <a:ext uri="{FF2B5EF4-FFF2-40B4-BE49-F238E27FC236}">
              <a16:creationId xmlns:a16="http://schemas.microsoft.com/office/drawing/2014/main" id="{00000000-0008-0000-0400-00001E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ome/Documents/Dropbox/LCCTools/LCC_Tool_Computers_draft_libreoffice_computers_v0.5_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vvrcommon08\gvvrcommon08\1_HP_CI\2_PRO\OECD-LCC\TOOL%20DEVELOPMENT\PUMPS\HU_LCC_Szivatty&#250;k%20&#233;s%20kapcsol&#243;d&#243;%20berendez&#233;sek_v5.2_2023.1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LDI_Environ%20g&#233;p_2022.09.25\OECD-LCC\TOOL%20DEVELOPMENT\PUMPS\HU_LCC_Szivatty&#250;k%20&#233;s%20kapcsol&#243;d&#243;%20berendez&#233;sek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CC Inputs &amp; Results"/>
      <sheetName val="Bidder_response_shee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evezetés"/>
      <sheetName val="2) LCC_Eredmények_összegzés"/>
      <sheetName val="3) Ajánlatkérői_adatok"/>
      <sheetName val="4) Ajánlattevői_adatok"/>
      <sheetName val="5) Definíciók, képletek"/>
      <sheetName val="6) Referencia adatok"/>
      <sheetName val="7) LCC Számítás"/>
    </sheetNames>
    <sheetDataSet>
      <sheetData sheetId="0" refreshError="1"/>
      <sheetData sheetId="1" refreshError="1"/>
      <sheetData sheetId="2">
        <row r="12">
          <cell r="E12">
            <v>15</v>
          </cell>
        </row>
      </sheetData>
      <sheetData sheetId="3"/>
      <sheetData sheetId="4" refreshError="1"/>
      <sheetData sheetId="5">
        <row r="5">
          <cell r="C5">
            <v>0.05</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evezetés"/>
      <sheetName val="2) LCC_Eredmények_összegzés"/>
      <sheetName val="3) Ajánlatkérői_adatok"/>
      <sheetName val="4) Ajánlattevői_adatok"/>
      <sheetName val="5) Definíciók, képletek"/>
      <sheetName val="6) Referencia adatok"/>
      <sheetName val="7) LCC Számítás"/>
    </sheetNames>
    <sheetDataSet>
      <sheetData sheetId="0"/>
      <sheetData sheetId="1"/>
      <sheetData sheetId="2">
        <row r="12">
          <cell r="E12">
            <v>15</v>
          </cell>
        </row>
      </sheetData>
      <sheetData sheetId="3"/>
      <sheetData sheetId="4"/>
      <sheetData sheetId="5">
        <row r="5">
          <cell r="C5">
            <v>0.05</v>
          </cell>
        </row>
      </sheetData>
      <sheetData sheetId="6"/>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statista.com/statistics/1322214/carbon-prices-european-union-emission-trading-scheme/" TargetMode="External"/><Relationship Id="rId1" Type="http://schemas.openxmlformats.org/officeDocument/2006/relationships/hyperlink" Target="https://www.eea.europa.eu/data-and-maps/daviz/co2-emission-intensity-12/"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J54"/>
  <sheetViews>
    <sheetView showGridLines="0" tabSelected="1" zoomScale="115" zoomScaleNormal="115" workbookViewId="0">
      <selection activeCell="B5" sqref="B5"/>
    </sheetView>
  </sheetViews>
  <sheetFormatPr defaultColWidth="8.81640625" defaultRowHeight="13.8" x14ac:dyDescent="0.2"/>
  <cols>
    <col min="1" max="1" width="3.81640625" style="6" customWidth="1"/>
    <col min="2" max="2" width="138.1796875" style="28" customWidth="1"/>
    <col min="3" max="3" width="6" style="6" customWidth="1"/>
    <col min="4" max="4" width="77.1796875" style="6" customWidth="1"/>
    <col min="5" max="1016" width="10.6328125" style="6" customWidth="1"/>
    <col min="1017" max="1025" width="8.81640625" style="7" customWidth="1"/>
    <col min="1026" max="16384" width="8.81640625" style="7"/>
  </cols>
  <sheetData>
    <row r="1" spans="2:1024" s="2" customFormat="1" ht="30" x14ac:dyDescent="0.2">
      <c r="B1" s="11" t="s">
        <v>160</v>
      </c>
    </row>
    <row r="2" spans="2:1024" s="2" customFormat="1" ht="21.6" customHeight="1" x14ac:dyDescent="0.2">
      <c r="B2" s="33" t="s">
        <v>7</v>
      </c>
    </row>
    <row r="3" spans="2:1024" s="38" customFormat="1" ht="21" customHeight="1" x14ac:dyDescent="0.2">
      <c r="B3" s="39"/>
    </row>
    <row r="4" spans="2:1024" s="3" customFormat="1" ht="16.8" x14ac:dyDescent="0.2">
      <c r="B4" s="31" t="s">
        <v>8</v>
      </c>
      <c r="D4" s="4"/>
      <c r="AMC4" s="5"/>
      <c r="AMD4" s="5"/>
      <c r="AME4" s="5"/>
      <c r="AMF4" s="5"/>
      <c r="AMG4" s="5"/>
      <c r="AMH4" s="5"/>
      <c r="AMI4" s="5"/>
      <c r="AMJ4" s="5"/>
    </row>
    <row r="5" spans="2:1024" ht="99" customHeight="1" x14ac:dyDescent="0.2">
      <c r="B5" s="34" t="s">
        <v>347</v>
      </c>
      <c r="D5" s="28"/>
    </row>
    <row r="6" spans="2:1024" s="38" customFormat="1" ht="13.2" x14ac:dyDescent="0.2">
      <c r="B6" s="39"/>
    </row>
    <row r="7" spans="2:1024" ht="16.8" x14ac:dyDescent="0.2">
      <c r="B7" s="32" t="s">
        <v>9</v>
      </c>
      <c r="D7" s="28"/>
    </row>
    <row r="8" spans="2:1024" ht="20.55" customHeight="1" x14ac:dyDescent="0.2">
      <c r="B8" s="28" t="s">
        <v>348</v>
      </c>
      <c r="D8" s="28"/>
    </row>
    <row r="9" spans="2:1024" ht="18" customHeight="1" x14ac:dyDescent="0.2">
      <c r="B9" s="34" t="s">
        <v>409</v>
      </c>
      <c r="D9" s="28"/>
    </row>
    <row r="10" spans="2:1024" ht="75.599999999999994" customHeight="1" x14ac:dyDescent="0.2">
      <c r="B10" s="34" t="s">
        <v>410</v>
      </c>
      <c r="D10" s="28"/>
    </row>
    <row r="11" spans="2:1024" ht="60" customHeight="1" x14ac:dyDescent="0.2">
      <c r="B11" s="34" t="s">
        <v>411</v>
      </c>
      <c r="D11" s="28"/>
    </row>
    <row r="12" spans="2:1024" ht="54" customHeight="1" x14ac:dyDescent="0.2">
      <c r="B12" s="34" t="s">
        <v>412</v>
      </c>
      <c r="D12" s="28"/>
    </row>
    <row r="13" spans="2:1024" ht="35.549999999999997" customHeight="1" x14ac:dyDescent="0.2">
      <c r="B13" s="34" t="s">
        <v>357</v>
      </c>
      <c r="D13" s="28"/>
    </row>
    <row r="14" spans="2:1024" ht="31.2" customHeight="1" x14ac:dyDescent="0.2">
      <c r="B14" s="34" t="s">
        <v>419</v>
      </c>
      <c r="D14" s="28"/>
    </row>
    <row r="15" spans="2:1024" ht="31.2" customHeight="1" x14ac:dyDescent="0.2">
      <c r="B15" s="34" t="s">
        <v>413</v>
      </c>
      <c r="D15" s="28"/>
    </row>
    <row r="16" spans="2:1024" x14ac:dyDescent="0.2">
      <c r="B16" s="34"/>
      <c r="D16" s="40"/>
    </row>
    <row r="17" spans="1:1016" ht="21.6" customHeight="1" x14ac:dyDescent="0.2">
      <c r="B17" s="31" t="s">
        <v>44</v>
      </c>
      <c r="D17" s="28"/>
    </row>
    <row r="18" spans="1:1016" ht="18" customHeight="1" x14ac:dyDescent="0.2">
      <c r="B18" s="216" t="s">
        <v>175</v>
      </c>
      <c r="D18" s="41"/>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row>
    <row r="19" spans="1:1016" x14ac:dyDescent="0.25">
      <c r="A19" s="122"/>
      <c r="B19" s="123" t="s">
        <v>176</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row>
    <row r="20" spans="1:1016" x14ac:dyDescent="0.2">
      <c r="A20" s="124"/>
      <c r="B20" s="36" t="s">
        <v>358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row>
    <row r="21" spans="1:1016" x14ac:dyDescent="0.2">
      <c r="A21" s="217"/>
      <c r="B21" s="36" t="s">
        <v>359</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row>
    <row r="22" spans="1:1016" x14ac:dyDescent="0.2">
      <c r="A22" s="218"/>
      <c r="B22" s="36" t="s">
        <v>360</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row>
    <row r="23" spans="1:1016" x14ac:dyDescent="0.2">
      <c r="A23" s="234"/>
      <c r="B23" s="36" t="s">
        <v>420</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row>
    <row r="24" spans="1:1016" x14ac:dyDescent="0.2">
      <c r="A24" s="163" t="s">
        <v>54</v>
      </c>
      <c r="B24" s="35" t="s">
        <v>361</v>
      </c>
      <c r="D24" s="41"/>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row>
    <row r="25" spans="1:1016" ht="9.6" customHeight="1" x14ac:dyDescent="0.2">
      <c r="B25" s="36"/>
    </row>
    <row r="26" spans="1:1016" ht="27.6" x14ac:dyDescent="0.2">
      <c r="B26" s="35" t="s">
        <v>362</v>
      </c>
    </row>
    <row r="27" spans="1:1016" x14ac:dyDescent="0.2">
      <c r="B27" s="36"/>
    </row>
    <row r="28" spans="1:1016" x14ac:dyDescent="0.2">
      <c r="B28" s="219" t="s">
        <v>363</v>
      </c>
    </row>
    <row r="29" spans="1:1016" ht="41.4" x14ac:dyDescent="0.2">
      <c r="B29" s="232" t="s">
        <v>174</v>
      </c>
    </row>
    <row r="30" spans="1:1016" x14ac:dyDescent="0.2">
      <c r="B30" s="233"/>
    </row>
    <row r="31" spans="1:1016" ht="45" customHeight="1" x14ac:dyDescent="0.2">
      <c r="B31" s="232" t="s">
        <v>414</v>
      </c>
    </row>
    <row r="32" spans="1:1016" ht="32.549999999999997" customHeight="1" x14ac:dyDescent="0.2">
      <c r="B32" s="232" t="s">
        <v>415</v>
      </c>
    </row>
    <row r="33" spans="2:1024" ht="34.950000000000003" customHeight="1" x14ac:dyDescent="0.2">
      <c r="B33" s="232" t="s">
        <v>416</v>
      </c>
    </row>
    <row r="34" spans="2:1024" ht="19.2" customHeight="1" x14ac:dyDescent="0.2">
      <c r="B34" s="232" t="s">
        <v>364</v>
      </c>
    </row>
    <row r="35" spans="2:1024" ht="32.549999999999997" customHeight="1" x14ac:dyDescent="0.2">
      <c r="B35" s="232" t="s">
        <v>365</v>
      </c>
    </row>
    <row r="36" spans="2:1024" x14ac:dyDescent="0.2">
      <c r="B36" s="220"/>
    </row>
    <row r="37" spans="2:1024" x14ac:dyDescent="0.2">
      <c r="B37" s="221" t="s">
        <v>366</v>
      </c>
    </row>
    <row r="38" spans="2:1024" ht="57" customHeight="1" x14ac:dyDescent="0.2">
      <c r="B38" s="232" t="s">
        <v>417</v>
      </c>
    </row>
    <row r="39" spans="2:1024" ht="31.95" customHeight="1" x14ac:dyDescent="0.2">
      <c r="B39" s="232" t="s">
        <v>418</v>
      </c>
    </row>
    <row r="40" spans="2:1024" s="6" customFormat="1" x14ac:dyDescent="0.2">
      <c r="B40" s="42"/>
      <c r="AMC40" s="7"/>
      <c r="AMD40" s="7"/>
      <c r="AME40" s="7"/>
      <c r="AMF40" s="7"/>
      <c r="AMG40" s="7"/>
      <c r="AMH40" s="7"/>
      <c r="AMI40" s="7"/>
      <c r="AMJ40" s="7"/>
    </row>
    <row r="41" spans="2:1024" ht="16.8" x14ac:dyDescent="0.2">
      <c r="B41" s="222" t="s">
        <v>349</v>
      </c>
    </row>
    <row r="42" spans="2:1024" ht="55.2" x14ac:dyDescent="0.2">
      <c r="B42" s="37" t="s">
        <v>441</v>
      </c>
    </row>
    <row r="43" spans="2:1024" x14ac:dyDescent="0.2">
      <c r="B43" s="37" t="s">
        <v>367</v>
      </c>
    </row>
    <row r="44" spans="2:1024" x14ac:dyDescent="0.2">
      <c r="B44" s="37"/>
    </row>
    <row r="45" spans="2:1024" x14ac:dyDescent="0.2">
      <c r="B45" s="35"/>
    </row>
    <row r="46" spans="2:1024" x14ac:dyDescent="0.2">
      <c r="B46" s="42"/>
    </row>
    <row r="47" spans="2:1024" x14ac:dyDescent="0.2">
      <c r="B47" s="37"/>
    </row>
    <row r="48" spans="2:1024" x14ac:dyDescent="0.2">
      <c r="B48" s="35"/>
    </row>
    <row r="49" spans="2:2" x14ac:dyDescent="0.2">
      <c r="B49" s="37"/>
    </row>
    <row r="50" spans="2:2" x14ac:dyDescent="0.2">
      <c r="B50" s="37"/>
    </row>
    <row r="51" spans="2:2" x14ac:dyDescent="0.2">
      <c r="B51" s="37"/>
    </row>
    <row r="52" spans="2:2" x14ac:dyDescent="0.2">
      <c r="B52" s="37"/>
    </row>
    <row r="53" spans="2:2" x14ac:dyDescent="0.2">
      <c r="B53" s="37"/>
    </row>
    <row r="54" spans="2:2" x14ac:dyDescent="0.2">
      <c r="B54" s="37"/>
    </row>
  </sheetData>
  <pageMargins left="0.75" right="0.75" top="1" bottom="1" header="0.51180555555555496" footer="0.51180555555555496"/>
  <pageSetup scale="68" firstPageNumber="0" orientation="portrait" horizontalDpi="300" verticalDpi="300" r:id="rId1"/>
  <colBreaks count="1" manualBreakCount="1">
    <brk id="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AMR119"/>
  <sheetViews>
    <sheetView showGridLines="0" zoomScale="60" zoomScaleNormal="60" zoomScaleSheetLayoutView="40" zoomScalePageLayoutView="25" workbookViewId="0">
      <selection activeCell="F16" sqref="F16"/>
    </sheetView>
  </sheetViews>
  <sheetFormatPr defaultColWidth="8.81640625" defaultRowHeight="13.2" outlineLevelCol="1" x14ac:dyDescent="0.25"/>
  <cols>
    <col min="1" max="1" width="3.26953125" customWidth="1"/>
    <col min="2" max="2" width="3.81640625" style="8" customWidth="1"/>
    <col min="3" max="3" width="71.1796875" style="9" customWidth="1"/>
    <col min="4" max="4" width="8.1796875" style="15" bestFit="1" customWidth="1"/>
    <col min="5" max="5" width="28.1796875" style="10" bestFit="1" customWidth="1"/>
    <col min="6" max="6" width="26.36328125" style="10" customWidth="1" outlineLevel="1"/>
    <col min="7" max="7" width="25.81640625" style="10" customWidth="1" outlineLevel="1"/>
    <col min="8" max="14" width="20.81640625" style="10" customWidth="1" outlineLevel="1"/>
    <col min="15" max="15" width="3.81640625" style="8" customWidth="1"/>
    <col min="16" max="16" width="3.36328125" style="8" customWidth="1"/>
    <col min="17" max="1029" width="10.6328125" style="8" customWidth="1"/>
    <col min="1030" max="1032" width="8.81640625" customWidth="1"/>
  </cols>
  <sheetData>
    <row r="1" spans="3:16" s="11" customFormat="1" ht="45" customHeight="1" x14ac:dyDescent="0.45">
      <c r="C1" s="11" t="s">
        <v>11</v>
      </c>
      <c r="D1" s="27"/>
      <c r="E1" s="12"/>
      <c r="F1" s="12"/>
      <c r="G1" s="12"/>
      <c r="H1" s="12"/>
      <c r="I1" s="12"/>
      <c r="J1" s="12"/>
      <c r="K1" s="12"/>
      <c r="L1" s="12"/>
      <c r="M1" s="12"/>
      <c r="N1" s="12"/>
    </row>
    <row r="2" spans="3:16" s="13" customFormat="1" ht="19.95" customHeight="1" x14ac:dyDescent="0.2">
      <c r="C2" s="46" t="s">
        <v>308</v>
      </c>
      <c r="D2" s="47"/>
      <c r="E2" s="186"/>
      <c r="F2" s="186"/>
      <c r="G2" s="186"/>
      <c r="H2" s="186"/>
      <c r="I2" s="186"/>
      <c r="J2" s="186"/>
      <c r="K2" s="186"/>
      <c r="L2" s="186"/>
      <c r="M2" s="186"/>
      <c r="N2" s="187"/>
    </row>
    <row r="3" spans="3:16" s="13" customFormat="1" ht="19.95" customHeight="1" x14ac:dyDescent="0.2">
      <c r="C3" s="185" t="s">
        <v>309</v>
      </c>
      <c r="D3" s="435">
        <f>'3) Ajánlatkérői alapadatok'!E5</f>
        <v>0</v>
      </c>
      <c r="E3" s="436"/>
      <c r="F3" s="223"/>
      <c r="G3" s="223"/>
      <c r="H3" s="224"/>
      <c r="I3" s="224"/>
      <c r="J3" s="224"/>
      <c r="K3" s="224"/>
      <c r="L3" s="224"/>
      <c r="M3" s="224"/>
      <c r="N3" s="225"/>
    </row>
    <row r="4" spans="3:16" s="13" customFormat="1" ht="19.95" customHeight="1" x14ac:dyDescent="0.2">
      <c r="C4" s="185" t="s">
        <v>310</v>
      </c>
      <c r="D4" s="435">
        <f>'4) Ajánlattevői_adatszolg.'!E6</f>
        <v>0</v>
      </c>
      <c r="E4" s="436"/>
      <c r="F4" s="223"/>
      <c r="G4" s="223"/>
      <c r="H4" s="224"/>
      <c r="I4" s="224"/>
      <c r="J4" s="224"/>
      <c r="K4" s="224"/>
      <c r="L4" s="224"/>
      <c r="M4" s="224"/>
      <c r="N4" s="225"/>
    </row>
    <row r="5" spans="3:16" s="13" customFormat="1" ht="16.95" customHeight="1" x14ac:dyDescent="0.25">
      <c r="C5" s="48"/>
      <c r="D5" s="15"/>
      <c r="E5" s="14"/>
      <c r="F5" s="14"/>
      <c r="G5" s="14"/>
      <c r="H5" s="14"/>
      <c r="I5" s="14"/>
      <c r="J5" s="14"/>
      <c r="K5" s="14"/>
      <c r="L5" s="14"/>
      <c r="M5" s="14"/>
      <c r="N5" s="49"/>
    </row>
    <row r="6" spans="3:16" s="176" customFormat="1" ht="16.95" customHeight="1" x14ac:dyDescent="0.25">
      <c r="C6" s="194" t="s">
        <v>180</v>
      </c>
      <c r="D6" s="192"/>
      <c r="E6" s="177" t="str">
        <f>IF('3) Ajánlatkérői alapadatok'!E$8="Kérjük, válasszon!","",'3) Ajánlatkérői alapadatok'!E$8)</f>
        <v/>
      </c>
      <c r="F6" s="177" t="str">
        <f>IF('3) Ajánlatkérői alapadatok'!F$8="Kérjük, válasszon!","",'3) Ajánlatkérői alapadatok'!F$8)</f>
        <v/>
      </c>
      <c r="G6" s="177" t="str">
        <f>IF('3) Ajánlatkérői alapadatok'!G$8="Kérjük, válasszon!","",'3) Ajánlatkérői alapadatok'!G$8)</f>
        <v/>
      </c>
      <c r="H6" s="177" t="str">
        <f>IF('3) Ajánlatkérői alapadatok'!H$8="Kérjük, válasszon!","",'3) Ajánlatkérői alapadatok'!H$8)</f>
        <v/>
      </c>
      <c r="I6" s="177" t="str">
        <f>IF('3) Ajánlatkérői alapadatok'!I$8="Kérjük, válasszon!","",'3) Ajánlatkérői alapadatok'!I$8)</f>
        <v/>
      </c>
      <c r="J6" s="177" t="str">
        <f>IF('3) Ajánlatkérői alapadatok'!J$8="Kérjük, válasszon!","",'3) Ajánlatkérői alapadatok'!J$8)</f>
        <v/>
      </c>
      <c r="K6" s="177" t="str">
        <f>IF('3) Ajánlatkérői alapadatok'!K$8="Kérjük, válasszon!","",'3) Ajánlatkérői alapadatok'!K$8)</f>
        <v/>
      </c>
      <c r="L6" s="177" t="str">
        <f>IF('3) Ajánlatkérői alapadatok'!L$8="Kérjük, válasszon!","",'3) Ajánlatkérői alapadatok'!L$8)</f>
        <v/>
      </c>
      <c r="M6" s="177" t="str">
        <f>IF('3) Ajánlatkérői alapadatok'!M$8="Kérjük, válasszon!","",'3) Ajánlatkérői alapadatok'!M$8)</f>
        <v/>
      </c>
      <c r="N6" s="177" t="str">
        <f>IF('3) Ajánlatkérői alapadatok'!N$8="Kérjük, válasszon!","",'3) Ajánlatkérői alapadatok'!N$8)</f>
        <v/>
      </c>
    </row>
    <row r="7" spans="3:16" s="13" customFormat="1" ht="16.95" customHeight="1" x14ac:dyDescent="0.25">
      <c r="C7" s="194" t="s">
        <v>161</v>
      </c>
      <c r="D7" s="193"/>
      <c r="E7" s="153" t="str">
        <f>IF(E$6="","",'3) Ajánlatkérői alapadatok'!E$10)</f>
        <v/>
      </c>
      <c r="F7" s="153" t="str">
        <f>IF(F$6="","",'3) Ajánlatkérői alapadatok'!F$10)</f>
        <v/>
      </c>
      <c r="G7" s="153" t="str">
        <f>IF(G$6="","",'3) Ajánlatkérői alapadatok'!G$10)</f>
        <v/>
      </c>
      <c r="H7" s="153" t="str">
        <f>IF(H$6="","",'3) Ajánlatkérői alapadatok'!H$10)</f>
        <v/>
      </c>
      <c r="I7" s="153" t="str">
        <f>IF(I$6="","",'3) Ajánlatkérői alapadatok'!I$10)</f>
        <v/>
      </c>
      <c r="J7" s="153" t="str">
        <f>IF(J$6="","",'3) Ajánlatkérői alapadatok'!J$10)</f>
        <v/>
      </c>
      <c r="K7" s="153" t="str">
        <f>IF(K$6="","",'3) Ajánlatkérői alapadatok'!K$10)</f>
        <v/>
      </c>
      <c r="L7" s="153" t="str">
        <f>IF(L$6="","",'3) Ajánlatkérői alapadatok'!L$10)</f>
        <v/>
      </c>
      <c r="M7" s="153" t="str">
        <f>IF(M$6="","",'3) Ajánlatkérői alapadatok'!M$10)</f>
        <v/>
      </c>
      <c r="N7" s="153" t="str">
        <f>IF(N$6="","",'3) Ajánlatkérői alapadatok'!N$10)</f>
        <v/>
      </c>
    </row>
    <row r="8" spans="3:16" s="162" customFormat="1" ht="16.95" customHeight="1" x14ac:dyDescent="0.25">
      <c r="C8" s="197" t="s">
        <v>313</v>
      </c>
      <c r="D8" s="16"/>
      <c r="E8" s="198"/>
      <c r="F8" s="198"/>
      <c r="G8" s="198"/>
      <c r="H8" s="198"/>
      <c r="I8" s="198"/>
      <c r="J8" s="198"/>
      <c r="K8" s="198"/>
      <c r="L8" s="198"/>
      <c r="M8" s="198"/>
      <c r="N8" s="198"/>
    </row>
    <row r="9" spans="3:16" s="13" customFormat="1" ht="16.95" customHeight="1" x14ac:dyDescent="0.25">
      <c r="C9" s="199" t="s">
        <v>46</v>
      </c>
      <c r="D9" s="15" t="s">
        <v>2</v>
      </c>
      <c r="E9" s="191" t="str">
        <f>IF(E$6="","",'7) LCC Számítás'!$B13)</f>
        <v/>
      </c>
      <c r="F9" s="191" t="str">
        <f>IF(F$6="","",'7) LCC Számítás'!C$13)</f>
        <v/>
      </c>
      <c r="G9" s="191" t="str">
        <f>IF(G$6="","",'7) LCC Számítás'!D$13)</f>
        <v/>
      </c>
      <c r="H9" s="191" t="str">
        <f>IF(H$6="","",'7) LCC Számítás'!E$13)</f>
        <v/>
      </c>
      <c r="I9" s="191" t="str">
        <f>IF(I$6="","",'7) LCC Számítás'!F$13)</f>
        <v/>
      </c>
      <c r="J9" s="191" t="str">
        <f>IF(J$6="","",'7) LCC Számítás'!G$13)</f>
        <v/>
      </c>
      <c r="K9" s="191" t="str">
        <f>IF(K$6="","",'7) LCC Számítás'!H$13)</f>
        <v/>
      </c>
      <c r="L9" s="191" t="str">
        <f>IF(L$6="","",'7) LCC Számítás'!I$13)</f>
        <v/>
      </c>
      <c r="M9" s="191" t="str">
        <f>IF(M$6="","",'7) LCC Számítás'!J$13)</f>
        <v/>
      </c>
      <c r="N9" s="191" t="str">
        <f>IF(N$6="","",'7) LCC Számítás'!K$13)</f>
        <v/>
      </c>
      <c r="P9" s="30"/>
    </row>
    <row r="10" spans="3:16" s="13" customFormat="1" ht="16.95" customHeight="1" x14ac:dyDescent="0.25">
      <c r="C10" s="199" t="s">
        <v>351</v>
      </c>
      <c r="D10" s="15" t="s">
        <v>2</v>
      </c>
      <c r="E10" s="154" t="str">
        <f>IF(E$6="","",'7) LCC Számítás'!$B28)</f>
        <v/>
      </c>
      <c r="F10" s="154" t="str">
        <f>IF(F$6="","",'7) LCC Számítás'!$B38)</f>
        <v/>
      </c>
      <c r="G10" s="154" t="str">
        <f>IF(G$6="","",'7) LCC Számítás'!$B48)</f>
        <v/>
      </c>
      <c r="H10" s="154" t="str">
        <f>IF(H$6="","",'7) LCC Számítás'!$B58)</f>
        <v/>
      </c>
      <c r="I10" s="154" t="str">
        <f>IF(I$6="","",'7) LCC Számítás'!$B68)</f>
        <v/>
      </c>
      <c r="J10" s="154" t="str">
        <f>IF(J$6="","",'7) LCC Számítás'!$B78)</f>
        <v/>
      </c>
      <c r="K10" s="154" t="str">
        <f>IF(K$6="","",'7) LCC Számítás'!$B88)</f>
        <v/>
      </c>
      <c r="L10" s="154" t="str">
        <f>IF(L$6="","",'7) LCC Számítás'!$B98)</f>
        <v/>
      </c>
      <c r="M10" s="154" t="str">
        <f>IF(M$6="","",'7) LCC Számítás'!$B108)</f>
        <v/>
      </c>
      <c r="N10" s="154" t="str">
        <f>IF(N$6="","",'7) LCC Számítás'!$B118)</f>
        <v/>
      </c>
    </row>
    <row r="11" spans="3:16" s="13" customFormat="1" ht="16.95" customHeight="1" x14ac:dyDescent="0.25">
      <c r="C11" s="199" t="s">
        <v>47</v>
      </c>
      <c r="D11" s="15" t="s">
        <v>2</v>
      </c>
      <c r="E11" s="154" t="str">
        <f>IF(E$6="","",'7) LCC Számítás'!$B29)</f>
        <v/>
      </c>
      <c r="F11" s="154" t="str">
        <f>IF(F$6="","",'7) LCC Számítás'!$B39)</f>
        <v/>
      </c>
      <c r="G11" s="154" t="str">
        <f>IF(G$6="","",'7) LCC Számítás'!$B49)</f>
        <v/>
      </c>
      <c r="H11" s="154" t="str">
        <f>IF(H$6="","",'7) LCC Számítás'!$B59)</f>
        <v/>
      </c>
      <c r="I11" s="154" t="str">
        <f>IF(I$6="","",'7) LCC Számítás'!$B69)</f>
        <v/>
      </c>
      <c r="J11" s="154" t="str">
        <f>IF(J$6="","",'7) LCC Számítás'!$B79)</f>
        <v/>
      </c>
      <c r="K11" s="154" t="str">
        <f>IF(K$6="","",'7) LCC Számítás'!$B89)</f>
        <v/>
      </c>
      <c r="L11" s="154" t="str">
        <f>IF(L$6="","",'7) LCC Számítás'!$B99)</f>
        <v/>
      </c>
      <c r="M11" s="154" t="str">
        <f>IF(M$6="","",'7) LCC Számítás'!$B109)</f>
        <v/>
      </c>
      <c r="N11" s="154" t="str">
        <f>IF(N$6="","",'7) LCC Számítás'!$B119)</f>
        <v/>
      </c>
    </row>
    <row r="12" spans="3:16" s="13" customFormat="1" ht="16.95" customHeight="1" x14ac:dyDescent="0.25">
      <c r="C12" s="199" t="s">
        <v>48</v>
      </c>
      <c r="D12" s="15" t="s">
        <v>2</v>
      </c>
      <c r="E12" s="154" t="str">
        <f>IF(E$6="","",'7) LCC Számítás'!$B30)</f>
        <v/>
      </c>
      <c r="F12" s="154" t="str">
        <f>IF(F$6="","",'7) LCC Számítás'!$B40)</f>
        <v/>
      </c>
      <c r="G12" s="154" t="str">
        <f>IF(G$6="","",'7) LCC Számítás'!$B50)</f>
        <v/>
      </c>
      <c r="H12" s="154" t="str">
        <f>IF(H$6="","",'7) LCC Számítás'!$B60)</f>
        <v/>
      </c>
      <c r="I12" s="154" t="str">
        <f>IF(I$6="","",'7) LCC Számítás'!$B70)</f>
        <v/>
      </c>
      <c r="J12" s="154" t="str">
        <f>IF(J$6="","",'7) LCC Számítás'!$B80)</f>
        <v/>
      </c>
      <c r="K12" s="154" t="str">
        <f>IF(K$6="","",'7) LCC Számítás'!$B90)</f>
        <v/>
      </c>
      <c r="L12" s="154" t="str">
        <f>IF(L$6="","",'7) LCC Számítás'!$B100)</f>
        <v/>
      </c>
      <c r="M12" s="154" t="str">
        <f>IF(M$6="","",'7) LCC Számítás'!$B110)</f>
        <v/>
      </c>
      <c r="N12" s="154" t="str">
        <f>IF(N$6="","",'7) LCC Számítás'!$B120)</f>
        <v/>
      </c>
    </row>
    <row r="13" spans="3:16" s="13" customFormat="1" ht="16.95" customHeight="1" x14ac:dyDescent="0.25">
      <c r="C13" s="199" t="s">
        <v>49</v>
      </c>
      <c r="D13" s="15" t="s">
        <v>2</v>
      </c>
      <c r="E13" s="154" t="str">
        <f>IF(E$6="","",'7) LCC Számítás'!$B31)</f>
        <v/>
      </c>
      <c r="F13" s="154" t="str">
        <f>IF(F$6="","",'7) LCC Számítás'!$B41)</f>
        <v/>
      </c>
      <c r="G13" s="154" t="str">
        <f>IF(G$6="","",'7) LCC Számítás'!$B51)</f>
        <v/>
      </c>
      <c r="H13" s="154" t="str">
        <f>IF(H$6="","",'7) LCC Számítás'!$B61)</f>
        <v/>
      </c>
      <c r="I13" s="154" t="str">
        <f>IF(I$6="","",'7) LCC Számítás'!$B71)</f>
        <v/>
      </c>
      <c r="J13" s="154" t="str">
        <f>IF(J$6="","",'7) LCC Számítás'!$B81)</f>
        <v/>
      </c>
      <c r="K13" s="154" t="str">
        <f>IF(K$6="","",'7) LCC Számítás'!$B91)</f>
        <v/>
      </c>
      <c r="L13" s="154" t="str">
        <f>IF(L$6="","",'7) LCC Számítás'!$B101)</f>
        <v/>
      </c>
      <c r="M13" s="154" t="str">
        <f>IF(M$6="","",'7) LCC Számítás'!$B111)</f>
        <v/>
      </c>
      <c r="N13" s="154" t="str">
        <f>IF(N$6="","",'7) LCC Számítás'!$B121)</f>
        <v/>
      </c>
    </row>
    <row r="14" spans="3:16" s="13" customFormat="1" ht="16.95" customHeight="1" x14ac:dyDescent="0.25">
      <c r="C14" s="48"/>
      <c r="D14" s="15"/>
      <c r="E14" s="130"/>
      <c r="F14" s="130"/>
      <c r="G14" s="130"/>
      <c r="H14" s="130"/>
      <c r="I14" s="130"/>
      <c r="J14" s="130"/>
      <c r="K14" s="130"/>
      <c r="L14" s="130"/>
      <c r="M14" s="130"/>
      <c r="N14" s="155"/>
    </row>
    <row r="15" spans="3:16" s="13" customFormat="1" ht="16.95" customHeight="1" x14ac:dyDescent="0.25">
      <c r="C15" s="195" t="s">
        <v>368</v>
      </c>
      <c r="D15" s="16" t="s">
        <v>2</v>
      </c>
      <c r="E15" s="196" t="str">
        <f>IF(E$6="","",SUM(E$9:E$13))</f>
        <v/>
      </c>
      <c r="F15" s="196" t="str">
        <f t="shared" ref="F15:N15" si="0">IF(F$6="","",SUM(F$9:F$13))</f>
        <v/>
      </c>
      <c r="G15" s="196" t="str">
        <f t="shared" si="0"/>
        <v/>
      </c>
      <c r="H15" s="196" t="str">
        <f t="shared" si="0"/>
        <v/>
      </c>
      <c r="I15" s="196" t="str">
        <f t="shared" si="0"/>
        <v/>
      </c>
      <c r="J15" s="196" t="str">
        <f t="shared" si="0"/>
        <v/>
      </c>
      <c r="K15" s="196" t="str">
        <f t="shared" si="0"/>
        <v/>
      </c>
      <c r="L15" s="196" t="str">
        <f t="shared" si="0"/>
        <v/>
      </c>
      <c r="M15" s="196" t="str">
        <f t="shared" si="0"/>
        <v/>
      </c>
      <c r="N15" s="196" t="str">
        <f t="shared" si="0"/>
        <v/>
      </c>
    </row>
    <row r="16" spans="3:16" s="13" customFormat="1" ht="16.95" customHeight="1" x14ac:dyDescent="0.25">
      <c r="C16" s="48"/>
      <c r="D16" s="15"/>
      <c r="E16" s="157"/>
      <c r="F16" s="130"/>
      <c r="G16" s="130"/>
      <c r="H16" s="130"/>
      <c r="I16" s="130"/>
      <c r="J16" s="130"/>
      <c r="K16" s="130"/>
      <c r="L16" s="130"/>
      <c r="M16" s="130"/>
      <c r="N16" s="155"/>
    </row>
    <row r="17" spans="3:14" s="13" customFormat="1" ht="16.95" customHeight="1" x14ac:dyDescent="0.25">
      <c r="C17" s="195" t="s">
        <v>271</v>
      </c>
      <c r="D17" s="15" t="s">
        <v>233</v>
      </c>
      <c r="E17" s="154" t="str">
        <f>IF(E$6="","",'7) LCC Számítás'!B$18)</f>
        <v/>
      </c>
      <c r="F17" s="154" t="str">
        <f>IF(F$6="","",'7) LCC Számítás'!C$18)</f>
        <v/>
      </c>
      <c r="G17" s="154" t="str">
        <f>IF(G$6="","",'7) LCC Számítás'!D$18)</f>
        <v/>
      </c>
      <c r="H17" s="154" t="str">
        <f>IF(H$6="","",'7) LCC Számítás'!E$18)</f>
        <v/>
      </c>
      <c r="I17" s="154" t="str">
        <f>IF(I$6="","",'7) LCC Számítás'!F$18)</f>
        <v/>
      </c>
      <c r="J17" s="154" t="str">
        <f>IF(J$6="","",'7) LCC Számítás'!G$18)</f>
        <v/>
      </c>
      <c r="K17" s="154" t="str">
        <f>IF(K$6="","",'7) LCC Számítás'!H$18)</f>
        <v/>
      </c>
      <c r="L17" s="154" t="str">
        <f>IF(L$6="","",'7) LCC Számítás'!I$18)</f>
        <v/>
      </c>
      <c r="M17" s="154" t="str">
        <f>IF(M$6="","",'7) LCC Számítás'!J$18)</f>
        <v/>
      </c>
      <c r="N17" s="154" t="str">
        <f>IF(N$6="","",'7) LCC Számítás'!K$18)</f>
        <v/>
      </c>
    </row>
    <row r="18" spans="3:14" s="13" customFormat="1" ht="16.95" customHeight="1" x14ac:dyDescent="0.25">
      <c r="C18" s="195" t="s">
        <v>292</v>
      </c>
      <c r="D18" s="15" t="s">
        <v>294</v>
      </c>
      <c r="E18" s="154" t="str">
        <f>IF(E$6="","",E$17*'3) Ajánlatkérői alapadatok'!$E$19)</f>
        <v/>
      </c>
      <c r="F18" s="154" t="str">
        <f>IF(F$6="","",F$17*'3) Ajánlatkérői alapadatok'!$E$19)</f>
        <v/>
      </c>
      <c r="G18" s="154" t="str">
        <f>IF(G$6="","",G$17*'3) Ajánlatkérői alapadatok'!$E$19)</f>
        <v/>
      </c>
      <c r="H18" s="154" t="str">
        <f>IF(H$6="","",H$17*'3) Ajánlatkérői alapadatok'!$E$19)</f>
        <v/>
      </c>
      <c r="I18" s="154" t="str">
        <f>IF(I$6="","",I$17*'3) Ajánlatkérői alapadatok'!$E$19)</f>
        <v/>
      </c>
      <c r="J18" s="154" t="str">
        <f>IF(J$6="","",J$17*'3) Ajánlatkérői alapadatok'!$E$19)</f>
        <v/>
      </c>
      <c r="K18" s="154" t="str">
        <f>IF(K$6="","",K$17*'3) Ajánlatkérői alapadatok'!$E$19)</f>
        <v/>
      </c>
      <c r="L18" s="154" t="str">
        <f>IF(L$6="","",L$17*'3) Ajánlatkérői alapadatok'!$E$19)</f>
        <v/>
      </c>
      <c r="M18" s="154" t="str">
        <f>IF(M$6="","",M$17*'3) Ajánlatkérői alapadatok'!$E$19)</f>
        <v/>
      </c>
      <c r="N18" s="154" t="str">
        <f>IF(N$6="","",N$17*'3) Ajánlatkérői alapadatok'!$E$19)</f>
        <v/>
      </c>
    </row>
    <row r="19" spans="3:14" s="13" customFormat="1" ht="16.95" customHeight="1" x14ac:dyDescent="0.25">
      <c r="C19" s="195" t="s">
        <v>13</v>
      </c>
      <c r="D19" s="15" t="s">
        <v>369</v>
      </c>
      <c r="E19" s="154" t="str">
        <f>IF(E$6="","",'7) LCC Számítás'!B$19)</f>
        <v/>
      </c>
      <c r="F19" s="154" t="str">
        <f>IF(F$6="","",'7) LCC Számítás'!C$19)</f>
        <v/>
      </c>
      <c r="G19" s="154" t="str">
        <f>IF(G$6="","",'7) LCC Számítás'!D$19)</f>
        <v/>
      </c>
      <c r="H19" s="154" t="str">
        <f>IF(H$6="","",'7) LCC Számítás'!E$19)</f>
        <v/>
      </c>
      <c r="I19" s="154" t="str">
        <f>IF(I$6="","",'7) LCC Számítás'!F$19)</f>
        <v/>
      </c>
      <c r="J19" s="154" t="str">
        <f>IF(J$6="","",'7) LCC Számítás'!G$19)</f>
        <v/>
      </c>
      <c r="K19" s="154" t="str">
        <f>IF(K$6="","",'7) LCC Számítás'!H$19)</f>
        <v/>
      </c>
      <c r="L19" s="154" t="str">
        <f>IF(L$6="","",'7) LCC Számítás'!I$19)</f>
        <v/>
      </c>
      <c r="M19" s="154" t="str">
        <f>IF(M$6="","",'7) LCC Számítás'!J$19)</f>
        <v/>
      </c>
      <c r="N19" s="154" t="str">
        <f>IF(N$6="","",'7) LCC Számítás'!K$19)</f>
        <v/>
      </c>
    </row>
    <row r="20" spans="3:14" ht="13.8" x14ac:dyDescent="0.25">
      <c r="C20" s="48"/>
      <c r="N20" s="184"/>
    </row>
    <row r="21" spans="3:14" ht="13.8" x14ac:dyDescent="0.25">
      <c r="C21" s="48"/>
      <c r="N21" s="61"/>
    </row>
    <row r="22" spans="3:14" s="13" customFormat="1" ht="23.55" customHeight="1" x14ac:dyDescent="0.25">
      <c r="C22" s="188" t="s">
        <v>277</v>
      </c>
      <c r="D22" s="189"/>
      <c r="E22" s="190"/>
      <c r="F22" s="130"/>
      <c r="G22" s="130"/>
      <c r="H22" s="130"/>
      <c r="I22" s="130"/>
      <c r="J22" s="130"/>
      <c r="K22" s="130"/>
      <c r="L22" s="130"/>
      <c r="M22" s="130"/>
      <c r="N22" s="155"/>
    </row>
    <row r="23" spans="3:14" s="13" customFormat="1" ht="16.95" customHeight="1" x14ac:dyDescent="0.25">
      <c r="C23" s="45" t="s">
        <v>50</v>
      </c>
      <c r="D23" s="15" t="s">
        <v>2</v>
      </c>
      <c r="E23" s="154">
        <f>SUM(E9:N9)</f>
        <v>0</v>
      </c>
      <c r="F23" s="132"/>
      <c r="G23" s="132"/>
      <c r="H23" s="132"/>
      <c r="I23" s="132"/>
      <c r="J23" s="132"/>
      <c r="K23" s="132"/>
      <c r="L23" s="132"/>
      <c r="M23" s="132"/>
      <c r="N23" s="158"/>
    </row>
    <row r="24" spans="3:14" s="13" customFormat="1" ht="16.95" customHeight="1" x14ac:dyDescent="0.25">
      <c r="C24" s="45" t="s">
        <v>352</v>
      </c>
      <c r="D24" s="15" t="s">
        <v>2</v>
      </c>
      <c r="E24" s="154">
        <f t="shared" ref="E24:E27" si="1">SUM(E10:N10)</f>
        <v>0</v>
      </c>
      <c r="F24" s="132"/>
      <c r="G24" s="132"/>
      <c r="H24" s="132"/>
      <c r="I24" s="132"/>
      <c r="J24" s="132"/>
      <c r="K24" s="132"/>
      <c r="L24" s="132"/>
      <c r="M24" s="132"/>
      <c r="N24" s="158"/>
    </row>
    <row r="25" spans="3:14" s="13" customFormat="1" ht="16.95" customHeight="1" x14ac:dyDescent="0.25">
      <c r="C25" s="45" t="s">
        <v>51</v>
      </c>
      <c r="D25" s="15" t="s">
        <v>2</v>
      </c>
      <c r="E25" s="154">
        <f t="shared" si="1"/>
        <v>0</v>
      </c>
      <c r="F25" s="132"/>
      <c r="G25" s="132"/>
      <c r="H25" s="132"/>
      <c r="I25" s="132"/>
      <c r="J25" s="132"/>
      <c r="K25" s="132"/>
      <c r="L25" s="132"/>
      <c r="M25" s="132"/>
      <c r="N25" s="158"/>
    </row>
    <row r="26" spans="3:14" s="13" customFormat="1" ht="16.95" customHeight="1" x14ac:dyDescent="0.25">
      <c r="C26" s="45" t="s">
        <v>52</v>
      </c>
      <c r="D26" s="15" t="s">
        <v>2</v>
      </c>
      <c r="E26" s="154">
        <f t="shared" si="1"/>
        <v>0</v>
      </c>
      <c r="F26" s="132"/>
      <c r="G26" s="132"/>
      <c r="H26" s="132"/>
      <c r="I26" s="132"/>
      <c r="J26" s="132"/>
      <c r="K26" s="132"/>
      <c r="L26" s="132"/>
      <c r="M26" s="132"/>
      <c r="N26" s="158"/>
    </row>
    <row r="27" spans="3:14" s="13" customFormat="1" ht="16.95" customHeight="1" x14ac:dyDescent="0.25">
      <c r="C27" s="45" t="s">
        <v>53</v>
      </c>
      <c r="D27" s="15" t="s">
        <v>2</v>
      </c>
      <c r="E27" s="154">
        <f t="shared" si="1"/>
        <v>0</v>
      </c>
      <c r="F27" s="132"/>
      <c r="G27" s="132"/>
      <c r="H27" s="132"/>
      <c r="I27" s="132"/>
      <c r="J27" s="132"/>
      <c r="K27" s="132"/>
      <c r="L27" s="132"/>
      <c r="M27" s="132"/>
      <c r="N27" s="158"/>
    </row>
    <row r="28" spans="3:14" s="13" customFormat="1" ht="16.95" customHeight="1" x14ac:dyDescent="0.25">
      <c r="C28" s="48"/>
      <c r="D28" s="15"/>
      <c r="E28" s="130"/>
      <c r="F28" s="132"/>
      <c r="G28" s="132"/>
      <c r="H28" s="132"/>
      <c r="I28" s="132"/>
      <c r="J28" s="132"/>
      <c r="K28" s="132"/>
      <c r="L28" s="132"/>
      <c r="M28" s="132"/>
      <c r="N28" s="158"/>
    </row>
    <row r="29" spans="3:14" s="13" customFormat="1" ht="16.95" customHeight="1" x14ac:dyDescent="0.25">
      <c r="C29" s="51" t="s">
        <v>370</v>
      </c>
      <c r="D29" s="16" t="s">
        <v>2</v>
      </c>
      <c r="E29" s="154">
        <f>SUM(E15:N15)</f>
        <v>0</v>
      </c>
      <c r="F29" s="159"/>
      <c r="G29" s="159"/>
      <c r="H29" s="159"/>
      <c r="I29" s="159"/>
      <c r="J29" s="159"/>
      <c r="K29" s="159"/>
      <c r="L29" s="159"/>
      <c r="M29" s="159"/>
      <c r="N29" s="160"/>
    </row>
    <row r="30" spans="3:14" s="13" customFormat="1" ht="16.95" customHeight="1" x14ac:dyDescent="0.25">
      <c r="C30" s="50"/>
      <c r="D30" s="15"/>
      <c r="E30" s="156"/>
      <c r="F30" s="159"/>
      <c r="G30" s="159"/>
      <c r="H30" s="159"/>
      <c r="I30" s="159"/>
      <c r="J30" s="159"/>
      <c r="K30" s="159"/>
      <c r="L30" s="159"/>
      <c r="M30" s="159"/>
      <c r="N30" s="160"/>
    </row>
    <row r="31" spans="3:14" s="13" customFormat="1" ht="16.95" customHeight="1" x14ac:dyDescent="0.25">
      <c r="C31" s="51" t="s">
        <v>235</v>
      </c>
      <c r="D31" s="15" t="s">
        <v>233</v>
      </c>
      <c r="E31" s="154">
        <f>SUM(E17:N17)</f>
        <v>0</v>
      </c>
      <c r="F31" s="159"/>
      <c r="G31" s="159"/>
      <c r="H31" s="159"/>
      <c r="I31" s="159"/>
      <c r="J31" s="159"/>
      <c r="K31" s="159"/>
      <c r="L31" s="159"/>
      <c r="M31" s="159"/>
      <c r="N31" s="160"/>
    </row>
    <row r="32" spans="3:14" s="13" customFormat="1" ht="16.95" customHeight="1" x14ac:dyDescent="0.25">
      <c r="C32" s="51" t="s">
        <v>307</v>
      </c>
      <c r="D32" s="15" t="s">
        <v>294</v>
      </c>
      <c r="E32" s="154">
        <f>SUM(E18:N18)</f>
        <v>0</v>
      </c>
      <c r="F32" s="159"/>
      <c r="G32" s="159"/>
      <c r="H32" s="159"/>
      <c r="I32" s="159"/>
      <c r="J32" s="159"/>
      <c r="K32" s="159"/>
      <c r="L32" s="159"/>
      <c r="M32" s="159"/>
      <c r="N32" s="160"/>
    </row>
    <row r="33" spans="2:15 1030:1032" s="13" customFormat="1" ht="16.95" customHeight="1" x14ac:dyDescent="0.25">
      <c r="C33" s="51" t="s">
        <v>236</v>
      </c>
      <c r="D33" s="15" t="s">
        <v>293</v>
      </c>
      <c r="E33" s="154">
        <f t="shared" ref="E33" si="2">SUM(E19:N19)</f>
        <v>0</v>
      </c>
      <c r="F33" s="29"/>
      <c r="G33" s="29"/>
      <c r="H33" s="29"/>
      <c r="I33" s="29"/>
      <c r="J33" s="29"/>
      <c r="K33" s="29"/>
      <c r="L33" s="29"/>
      <c r="M33" s="29"/>
      <c r="N33" s="52"/>
    </row>
    <row r="34" spans="2:15 1030:1032" s="8" customFormat="1" ht="14.1" customHeight="1" x14ac:dyDescent="0.25">
      <c r="C34" s="53"/>
      <c r="D34" s="54"/>
      <c r="E34" s="55"/>
      <c r="F34" s="55"/>
      <c r="G34" s="55"/>
      <c r="H34" s="55"/>
      <c r="I34" s="55"/>
      <c r="J34" s="55"/>
      <c r="K34" s="55"/>
      <c r="L34" s="55"/>
      <c r="M34" s="55"/>
      <c r="N34" s="56"/>
      <c r="AMP34"/>
      <c r="AMQ34"/>
      <c r="AMR34"/>
    </row>
    <row r="37" spans="2:15 1030:1032" s="13" customFormat="1" ht="23.1" customHeight="1" x14ac:dyDescent="0.25">
      <c r="C37" s="226" t="s">
        <v>30</v>
      </c>
      <c r="D37" s="47"/>
      <c r="E37" s="227"/>
      <c r="F37" s="227"/>
      <c r="G37" s="227"/>
      <c r="H37" s="227"/>
      <c r="I37" s="227"/>
      <c r="J37" s="227"/>
      <c r="K37" s="227"/>
      <c r="L37" s="227"/>
      <c r="M37" s="227"/>
      <c r="N37" s="228"/>
    </row>
    <row r="38" spans="2:15 1030:1032" ht="13.8" x14ac:dyDescent="0.25">
      <c r="B38" s="13"/>
      <c r="C38" s="48"/>
      <c r="E38" s="14"/>
      <c r="F38" s="14"/>
      <c r="G38" s="14"/>
      <c r="H38" s="14"/>
      <c r="I38" s="14"/>
      <c r="J38" s="14"/>
      <c r="K38" s="14"/>
      <c r="L38" s="14"/>
      <c r="M38" s="14"/>
      <c r="N38" s="49"/>
      <c r="O38" s="13"/>
    </row>
    <row r="39" spans="2:15 1030:1032" x14ac:dyDescent="0.2">
      <c r="B39" s="26"/>
      <c r="C39" s="58"/>
      <c r="D39" s="26"/>
      <c r="E39" s="229"/>
      <c r="F39" s="229"/>
      <c r="G39" s="229"/>
      <c r="H39" s="229"/>
      <c r="I39" s="229"/>
      <c r="J39" s="229"/>
      <c r="K39" s="229"/>
      <c r="L39" s="229"/>
      <c r="M39" s="229"/>
      <c r="N39" s="59"/>
      <c r="O39" s="26"/>
    </row>
    <row r="40" spans="2:15 1030:1032" x14ac:dyDescent="0.2">
      <c r="B40" s="26"/>
      <c r="C40" s="58"/>
      <c r="D40" s="26"/>
      <c r="E40" s="26"/>
      <c r="F40" s="26"/>
      <c r="G40" s="26"/>
      <c r="H40" s="26"/>
      <c r="I40" s="26"/>
      <c r="J40" s="26"/>
      <c r="K40" s="26"/>
      <c r="L40" s="26"/>
      <c r="M40" s="26"/>
      <c r="N40" s="57"/>
      <c r="O40" s="26"/>
    </row>
    <row r="41" spans="2:15 1030:1032" x14ac:dyDescent="0.2">
      <c r="B41" s="26"/>
      <c r="C41" s="58"/>
      <c r="D41" s="26"/>
      <c r="E41" s="26"/>
      <c r="F41" s="26"/>
      <c r="G41" s="26"/>
      <c r="H41" s="26"/>
      <c r="I41" s="26"/>
      <c r="J41" s="26"/>
      <c r="K41" s="26"/>
      <c r="L41" s="26"/>
      <c r="M41" s="26"/>
      <c r="N41" s="57"/>
      <c r="O41" s="26"/>
    </row>
    <row r="42" spans="2:15 1030:1032" x14ac:dyDescent="0.2">
      <c r="B42" s="26"/>
      <c r="C42" s="58"/>
      <c r="D42" s="26"/>
      <c r="E42" s="26"/>
      <c r="F42" s="26"/>
      <c r="G42" s="26"/>
      <c r="H42" s="26"/>
      <c r="I42" s="26"/>
      <c r="J42" s="26"/>
      <c r="K42" s="26"/>
      <c r="L42" s="26"/>
      <c r="M42" s="26"/>
      <c r="N42" s="57"/>
      <c r="O42" s="26"/>
    </row>
    <row r="43" spans="2:15 1030:1032" x14ac:dyDescent="0.2">
      <c r="B43" s="26"/>
      <c r="C43" s="58"/>
      <c r="D43" s="26"/>
      <c r="E43" s="26"/>
      <c r="F43" s="26"/>
      <c r="G43" s="26"/>
      <c r="H43" s="26"/>
      <c r="I43" s="26"/>
      <c r="J43" s="26"/>
      <c r="K43" s="26"/>
      <c r="L43" s="26"/>
      <c r="M43" s="26"/>
      <c r="N43" s="57"/>
      <c r="O43" s="26"/>
    </row>
    <row r="44" spans="2:15 1030:1032" x14ac:dyDescent="0.2">
      <c r="B44" s="26"/>
      <c r="C44" s="58"/>
      <c r="D44" s="26"/>
      <c r="E44" s="26"/>
      <c r="F44" s="26"/>
      <c r="G44" s="26"/>
      <c r="H44" s="26"/>
      <c r="I44" s="26"/>
      <c r="J44" s="26"/>
      <c r="K44" s="26"/>
      <c r="L44" s="26"/>
      <c r="M44" s="26"/>
      <c r="N44" s="57"/>
      <c r="O44" s="26"/>
    </row>
    <row r="45" spans="2:15 1030:1032" x14ac:dyDescent="0.2">
      <c r="B45" s="26"/>
      <c r="C45" s="58"/>
      <c r="D45" s="26"/>
      <c r="E45" s="26"/>
      <c r="F45" s="26"/>
      <c r="G45" s="26"/>
      <c r="H45" s="26"/>
      <c r="I45" s="26"/>
      <c r="J45" s="26"/>
      <c r="K45" s="26"/>
      <c r="L45" s="26"/>
      <c r="M45" s="26"/>
      <c r="N45" s="57"/>
      <c r="O45" s="26"/>
    </row>
    <row r="46" spans="2:15 1030:1032" x14ac:dyDescent="0.2">
      <c r="B46" s="26"/>
      <c r="C46" s="58"/>
      <c r="D46" s="26"/>
      <c r="E46" s="26"/>
      <c r="F46" s="26"/>
      <c r="G46" s="26"/>
      <c r="H46" s="26"/>
      <c r="I46" s="26"/>
      <c r="J46" s="26"/>
      <c r="K46" s="26"/>
      <c r="L46" s="26"/>
      <c r="M46" s="26"/>
      <c r="N46" s="57"/>
      <c r="O46" s="26"/>
    </row>
    <row r="47" spans="2:15 1030:1032" x14ac:dyDescent="0.2">
      <c r="B47" s="26"/>
      <c r="C47" s="58"/>
      <c r="D47" s="26"/>
      <c r="E47" s="26"/>
      <c r="F47" s="26"/>
      <c r="G47" s="26"/>
      <c r="H47" s="26"/>
      <c r="I47" s="26"/>
      <c r="J47" s="26"/>
      <c r="K47" s="26"/>
      <c r="L47" s="26"/>
      <c r="M47" s="26"/>
      <c r="N47" s="57"/>
      <c r="O47" s="26"/>
    </row>
    <row r="48" spans="2:15 1030:1032" x14ac:dyDescent="0.2">
      <c r="B48" s="26"/>
      <c r="C48" s="58"/>
      <c r="D48" s="26"/>
      <c r="E48" s="26"/>
      <c r="F48" s="26"/>
      <c r="G48" s="26"/>
      <c r="H48" s="26"/>
      <c r="I48" s="26"/>
      <c r="J48" s="26"/>
      <c r="K48" s="26"/>
      <c r="L48" s="26"/>
      <c r="M48" s="26"/>
      <c r="N48" s="57"/>
      <c r="O48" s="26"/>
    </row>
    <row r="49" spans="2:15" x14ac:dyDescent="0.2">
      <c r="B49" s="26"/>
      <c r="C49" s="58"/>
      <c r="D49" s="26"/>
      <c r="E49" s="26"/>
      <c r="F49" s="26"/>
      <c r="G49" s="26"/>
      <c r="H49" s="26"/>
      <c r="I49" s="26"/>
      <c r="J49" s="26"/>
      <c r="K49" s="26"/>
      <c r="L49" s="26"/>
      <c r="M49" s="26"/>
      <c r="N49" s="57"/>
      <c r="O49" s="26"/>
    </row>
    <row r="50" spans="2:15" x14ac:dyDescent="0.2">
      <c r="B50" s="26"/>
      <c r="C50" s="58"/>
      <c r="D50" s="26"/>
      <c r="E50" s="26"/>
      <c r="F50" s="26"/>
      <c r="G50" s="26"/>
      <c r="H50" s="26"/>
      <c r="I50" s="26"/>
      <c r="J50" s="26"/>
      <c r="K50" s="26"/>
      <c r="L50" s="26"/>
      <c r="M50" s="26"/>
      <c r="N50" s="57"/>
      <c r="O50" s="26"/>
    </row>
    <row r="51" spans="2:15" x14ac:dyDescent="0.2">
      <c r="B51" s="26"/>
      <c r="C51" s="58"/>
      <c r="D51" s="26"/>
      <c r="E51" s="26"/>
      <c r="F51" s="26"/>
      <c r="G51" s="26"/>
      <c r="H51" s="26"/>
      <c r="I51" s="26"/>
      <c r="J51" s="26"/>
      <c r="K51" s="26"/>
      <c r="L51" s="26"/>
      <c r="M51" s="26"/>
      <c r="N51" s="57"/>
      <c r="O51" s="26"/>
    </row>
    <row r="52" spans="2:15" x14ac:dyDescent="0.2">
      <c r="B52" s="26"/>
      <c r="C52" s="58"/>
      <c r="D52" s="26"/>
      <c r="E52" s="26"/>
      <c r="F52" s="26"/>
      <c r="G52" s="26"/>
      <c r="H52" s="26"/>
      <c r="I52" s="26"/>
      <c r="J52" s="26"/>
      <c r="K52" s="26"/>
      <c r="L52" s="26"/>
      <c r="M52" s="26"/>
      <c r="N52" s="57"/>
      <c r="O52" s="26"/>
    </row>
    <row r="53" spans="2:15" x14ac:dyDescent="0.2">
      <c r="B53" s="26"/>
      <c r="C53" s="58"/>
      <c r="D53" s="26"/>
      <c r="E53" s="26"/>
      <c r="F53" s="26"/>
      <c r="G53" s="26"/>
      <c r="H53" s="26"/>
      <c r="I53" s="26"/>
      <c r="J53" s="26"/>
      <c r="K53" s="26"/>
      <c r="L53" s="26"/>
      <c r="M53" s="26"/>
      <c r="N53" s="57"/>
      <c r="O53" s="26"/>
    </row>
    <row r="54" spans="2:15" x14ac:dyDescent="0.2">
      <c r="B54" s="26"/>
      <c r="C54" s="58"/>
      <c r="D54" s="26"/>
      <c r="E54" s="26"/>
      <c r="F54" s="26"/>
      <c r="G54" s="26"/>
      <c r="H54" s="26"/>
      <c r="I54" s="26"/>
      <c r="J54" s="26"/>
      <c r="K54" s="26"/>
      <c r="L54" s="26"/>
      <c r="M54" s="26"/>
      <c r="N54" s="57"/>
      <c r="O54" s="26"/>
    </row>
    <row r="55" spans="2:15" x14ac:dyDescent="0.2">
      <c r="B55" s="26"/>
      <c r="C55" s="58"/>
      <c r="D55" s="26"/>
      <c r="E55" s="26"/>
      <c r="F55" s="26"/>
      <c r="G55" s="26"/>
      <c r="H55" s="26"/>
      <c r="I55" s="26"/>
      <c r="J55" s="26"/>
      <c r="K55" s="26"/>
      <c r="L55" s="26"/>
      <c r="M55" s="26"/>
      <c r="N55" s="57"/>
      <c r="O55" s="26"/>
    </row>
    <row r="56" spans="2:15" x14ac:dyDescent="0.2">
      <c r="B56" s="26"/>
      <c r="C56" s="58"/>
      <c r="D56" s="26"/>
      <c r="E56" s="26"/>
      <c r="F56" s="26"/>
      <c r="G56" s="26"/>
      <c r="H56" s="26"/>
      <c r="I56" s="26"/>
      <c r="J56" s="26"/>
      <c r="K56" s="26"/>
      <c r="L56" s="26"/>
      <c r="M56" s="26"/>
      <c r="N56" s="57"/>
      <c r="O56" s="26"/>
    </row>
    <row r="57" spans="2:15" x14ac:dyDescent="0.2">
      <c r="B57" s="26"/>
      <c r="C57" s="58"/>
      <c r="D57" s="26"/>
      <c r="E57" s="26"/>
      <c r="F57" s="26"/>
      <c r="G57" s="26"/>
      <c r="H57" s="26"/>
      <c r="I57" s="26"/>
      <c r="J57" s="26"/>
      <c r="K57" s="26"/>
      <c r="L57" s="26"/>
      <c r="M57" s="26"/>
      <c r="N57" s="57"/>
      <c r="O57" s="26"/>
    </row>
    <row r="58" spans="2:15" x14ac:dyDescent="0.2">
      <c r="B58" s="26"/>
      <c r="C58" s="58"/>
      <c r="D58" s="26"/>
      <c r="E58" s="26"/>
      <c r="F58" s="26"/>
      <c r="G58" s="26"/>
      <c r="H58" s="26"/>
      <c r="I58" s="26"/>
      <c r="J58" s="26"/>
      <c r="K58" s="26"/>
      <c r="L58" s="26"/>
      <c r="M58" s="26"/>
      <c r="N58" s="57"/>
      <c r="O58" s="26"/>
    </row>
    <row r="59" spans="2:15" x14ac:dyDescent="0.2">
      <c r="B59" s="26"/>
      <c r="C59" s="58"/>
      <c r="D59" s="26"/>
      <c r="E59" s="26"/>
      <c r="F59" s="26"/>
      <c r="G59" s="26"/>
      <c r="H59" s="26"/>
      <c r="I59" s="26"/>
      <c r="J59" s="26"/>
      <c r="K59" s="26"/>
      <c r="L59" s="26"/>
      <c r="M59" s="26"/>
      <c r="N59" s="57"/>
      <c r="O59" s="26"/>
    </row>
    <row r="60" spans="2:15" x14ac:dyDescent="0.2">
      <c r="B60" s="26"/>
      <c r="C60" s="58"/>
      <c r="D60" s="26"/>
      <c r="E60" s="26"/>
      <c r="F60" s="26"/>
      <c r="G60" s="26"/>
      <c r="H60" s="26"/>
      <c r="I60" s="26"/>
      <c r="J60" s="26"/>
      <c r="K60" s="26"/>
      <c r="L60" s="26"/>
      <c r="M60" s="26"/>
      <c r="N60" s="57"/>
      <c r="O60" s="26"/>
    </row>
    <row r="61" spans="2:15" x14ac:dyDescent="0.2">
      <c r="B61" s="26"/>
      <c r="C61" s="58"/>
      <c r="D61" s="26"/>
      <c r="E61" s="26"/>
      <c r="F61" s="26"/>
      <c r="G61" s="26"/>
      <c r="H61" s="26"/>
      <c r="I61" s="26"/>
      <c r="J61" s="26"/>
      <c r="K61" s="26"/>
      <c r="L61" s="26"/>
      <c r="M61" s="26"/>
      <c r="N61" s="57"/>
      <c r="O61" s="26"/>
    </row>
    <row r="62" spans="2:15" x14ac:dyDescent="0.25">
      <c r="C62" s="60"/>
      <c r="N62" s="61"/>
    </row>
    <row r="63" spans="2:15" x14ac:dyDescent="0.25">
      <c r="C63" s="60"/>
      <c r="N63" s="61"/>
    </row>
    <row r="64" spans="2:15" x14ac:dyDescent="0.25">
      <c r="C64" s="60"/>
      <c r="N64" s="61"/>
    </row>
    <row r="65" spans="3:14" x14ac:dyDescent="0.25">
      <c r="C65" s="60"/>
      <c r="N65" s="61"/>
    </row>
    <row r="66" spans="3:14" x14ac:dyDescent="0.25">
      <c r="C66" s="60"/>
      <c r="N66" s="61"/>
    </row>
    <row r="67" spans="3:14" x14ac:dyDescent="0.25">
      <c r="C67" s="60"/>
      <c r="N67" s="61"/>
    </row>
    <row r="68" spans="3:14" x14ac:dyDescent="0.25">
      <c r="C68" s="60"/>
      <c r="N68" s="61"/>
    </row>
    <row r="69" spans="3:14" x14ac:dyDescent="0.25">
      <c r="C69" s="60"/>
      <c r="N69" s="61"/>
    </row>
    <row r="70" spans="3:14" x14ac:dyDescent="0.25">
      <c r="C70" s="60"/>
      <c r="N70" s="61"/>
    </row>
    <row r="71" spans="3:14" x14ac:dyDescent="0.25">
      <c r="C71" s="60"/>
      <c r="N71" s="61"/>
    </row>
    <row r="72" spans="3:14" x14ac:dyDescent="0.25">
      <c r="C72" s="60"/>
      <c r="N72" s="61"/>
    </row>
    <row r="73" spans="3:14" x14ac:dyDescent="0.25">
      <c r="C73" s="60"/>
      <c r="N73" s="61"/>
    </row>
    <row r="74" spans="3:14" x14ac:dyDescent="0.25">
      <c r="C74" s="60"/>
      <c r="N74" s="61"/>
    </row>
    <row r="75" spans="3:14" x14ac:dyDescent="0.25">
      <c r="C75" s="60"/>
      <c r="N75" s="61"/>
    </row>
    <row r="76" spans="3:14" x14ac:dyDescent="0.25">
      <c r="C76" s="60"/>
      <c r="N76" s="61"/>
    </row>
    <row r="77" spans="3:14" x14ac:dyDescent="0.25">
      <c r="C77" s="60"/>
      <c r="N77" s="61"/>
    </row>
    <row r="78" spans="3:14" x14ac:dyDescent="0.25">
      <c r="C78" s="60"/>
      <c r="N78" s="61"/>
    </row>
    <row r="79" spans="3:14" x14ac:dyDescent="0.25">
      <c r="C79" s="60"/>
      <c r="N79" s="61"/>
    </row>
    <row r="80" spans="3:14" x14ac:dyDescent="0.25">
      <c r="C80" s="60"/>
      <c r="N80" s="61"/>
    </row>
    <row r="81" spans="3:14" x14ac:dyDescent="0.25">
      <c r="C81" s="60"/>
      <c r="N81" s="61"/>
    </row>
    <row r="82" spans="3:14" x14ac:dyDescent="0.25">
      <c r="C82" s="60"/>
      <c r="N82" s="61"/>
    </row>
    <row r="83" spans="3:14" x14ac:dyDescent="0.25">
      <c r="C83" s="60"/>
      <c r="N83" s="61"/>
    </row>
    <row r="84" spans="3:14" x14ac:dyDescent="0.25">
      <c r="C84" s="60"/>
      <c r="N84" s="61"/>
    </row>
    <row r="85" spans="3:14" x14ac:dyDescent="0.25">
      <c r="C85" s="60"/>
      <c r="N85" s="61"/>
    </row>
    <row r="86" spans="3:14" x14ac:dyDescent="0.25">
      <c r="C86" s="60"/>
      <c r="N86" s="61"/>
    </row>
    <row r="87" spans="3:14" x14ac:dyDescent="0.25">
      <c r="C87" s="60"/>
      <c r="N87" s="61"/>
    </row>
    <row r="88" spans="3:14" x14ac:dyDescent="0.25">
      <c r="C88" s="60"/>
      <c r="N88" s="61"/>
    </row>
    <row r="89" spans="3:14" x14ac:dyDescent="0.25">
      <c r="C89" s="60"/>
      <c r="N89" s="61"/>
    </row>
    <row r="90" spans="3:14" x14ac:dyDescent="0.25">
      <c r="C90" s="60"/>
      <c r="N90" s="61"/>
    </row>
    <row r="91" spans="3:14" x14ac:dyDescent="0.25">
      <c r="C91" s="60"/>
      <c r="N91" s="61"/>
    </row>
    <row r="92" spans="3:14" x14ac:dyDescent="0.25">
      <c r="C92" s="60"/>
      <c r="N92" s="61"/>
    </row>
    <row r="93" spans="3:14" x14ac:dyDescent="0.25">
      <c r="C93" s="60"/>
      <c r="N93" s="61"/>
    </row>
    <row r="94" spans="3:14" x14ac:dyDescent="0.25">
      <c r="C94" s="60"/>
      <c r="N94" s="61"/>
    </row>
    <row r="95" spans="3:14" x14ac:dyDescent="0.25">
      <c r="C95" s="60"/>
      <c r="N95" s="61"/>
    </row>
    <row r="96" spans="3:14" x14ac:dyDescent="0.25">
      <c r="C96" s="60"/>
      <c r="N96" s="61"/>
    </row>
    <row r="97" spans="3:14" x14ac:dyDescent="0.25">
      <c r="C97" s="60"/>
      <c r="N97" s="61"/>
    </row>
    <row r="98" spans="3:14" x14ac:dyDescent="0.25">
      <c r="C98" s="60"/>
      <c r="N98" s="61"/>
    </row>
    <row r="99" spans="3:14" x14ac:dyDescent="0.25">
      <c r="C99" s="60"/>
      <c r="N99" s="61"/>
    </row>
    <row r="100" spans="3:14" x14ac:dyDescent="0.25">
      <c r="C100" s="60"/>
      <c r="N100" s="61"/>
    </row>
    <row r="101" spans="3:14" x14ac:dyDescent="0.25">
      <c r="C101" s="60"/>
      <c r="N101" s="61"/>
    </row>
    <row r="102" spans="3:14" x14ac:dyDescent="0.25">
      <c r="C102" s="60"/>
      <c r="N102" s="61"/>
    </row>
    <row r="103" spans="3:14" x14ac:dyDescent="0.25">
      <c r="C103" s="60"/>
      <c r="N103" s="61"/>
    </row>
    <row r="104" spans="3:14" x14ac:dyDescent="0.25">
      <c r="C104" s="60"/>
      <c r="N104" s="61"/>
    </row>
    <row r="105" spans="3:14" x14ac:dyDescent="0.25">
      <c r="C105" s="60"/>
      <c r="N105" s="61"/>
    </row>
    <row r="106" spans="3:14" x14ac:dyDescent="0.25">
      <c r="C106" s="60"/>
      <c r="N106" s="61"/>
    </row>
    <row r="107" spans="3:14" x14ac:dyDescent="0.25">
      <c r="C107" s="60"/>
      <c r="N107" s="61"/>
    </row>
    <row r="108" spans="3:14" x14ac:dyDescent="0.25">
      <c r="C108" s="60"/>
      <c r="N108" s="61"/>
    </row>
    <row r="109" spans="3:14" x14ac:dyDescent="0.25">
      <c r="C109" s="60"/>
      <c r="N109" s="61"/>
    </row>
    <row r="110" spans="3:14" x14ac:dyDescent="0.25">
      <c r="C110" s="60"/>
      <c r="N110" s="61"/>
    </row>
    <row r="111" spans="3:14" x14ac:dyDescent="0.25">
      <c r="C111" s="60"/>
      <c r="N111" s="61"/>
    </row>
    <row r="112" spans="3:14" x14ac:dyDescent="0.25">
      <c r="C112" s="60"/>
      <c r="N112" s="61"/>
    </row>
    <row r="113" spans="3:14" x14ac:dyDescent="0.25">
      <c r="C113" s="60"/>
      <c r="N113" s="61"/>
    </row>
    <row r="114" spans="3:14" x14ac:dyDescent="0.25">
      <c r="C114" s="60"/>
      <c r="N114" s="61"/>
    </row>
    <row r="115" spans="3:14" x14ac:dyDescent="0.25">
      <c r="C115" s="60"/>
      <c r="N115" s="61"/>
    </row>
    <row r="116" spans="3:14" x14ac:dyDescent="0.25">
      <c r="C116" s="60"/>
      <c r="N116" s="61"/>
    </row>
    <row r="117" spans="3:14" x14ac:dyDescent="0.25">
      <c r="C117" s="60"/>
      <c r="N117" s="61"/>
    </row>
    <row r="118" spans="3:14" x14ac:dyDescent="0.25">
      <c r="C118" s="60"/>
      <c r="N118" s="61"/>
    </row>
    <row r="119" spans="3:14" x14ac:dyDescent="0.25">
      <c r="C119" s="53"/>
      <c r="D119" s="54"/>
      <c r="E119" s="55"/>
      <c r="F119" s="55"/>
      <c r="G119" s="55"/>
      <c r="H119" s="55"/>
      <c r="I119" s="55"/>
      <c r="J119" s="55"/>
      <c r="K119" s="55"/>
      <c r="L119" s="55"/>
      <c r="M119" s="55"/>
      <c r="N119" s="56"/>
    </row>
  </sheetData>
  <sheetProtection algorithmName="SHA-512" hashValue="XKbgASjg8xxFJi8Bc1RAkqAJwy5JypMCnXu7KpCT9h00xkw/NdXV9tqmM3PuxQByfZJb+ULGGo0iop2kDVLWiw==" saltValue="Gesekm/Dx3DUqaua+e9IYQ==" spinCount="100000" sheet="1" objects="1" scenarios="1" formatCells="0" formatColumns="0" formatRows="0" insertColumns="0"/>
  <mergeCells count="2">
    <mergeCell ref="D3:E3"/>
    <mergeCell ref="D4:E4"/>
  </mergeCells>
  <pageMargins left="0.59027777777777801" right="0.59027777777777801" top="0.39374999999999999" bottom="0.78749999999999998" header="0.51180555555555496" footer="0.51180555555555496"/>
  <pageSetup scale="34" firstPageNumber="0" orientation="landscape" horizontalDpi="300" verticalDpi="300" r:id="rId1"/>
  <rowBreaks count="1" manualBreakCount="1">
    <brk id="35" min="1" max="1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MO65"/>
  <sheetViews>
    <sheetView showGridLines="0" topLeftCell="A34" zoomScale="70" zoomScaleNormal="70" workbookViewId="0">
      <selection activeCell="C20" sqref="C20"/>
    </sheetView>
  </sheetViews>
  <sheetFormatPr defaultColWidth="8.81640625" defaultRowHeight="14.25" customHeight="1" outlineLevelRow="1" outlineLevelCol="1" x14ac:dyDescent="0.25"/>
  <cols>
    <col min="1" max="1" width="1.81640625" style="8" customWidth="1"/>
    <col min="2" max="2" width="3.81640625" style="8" customWidth="1"/>
    <col min="3" max="3" width="62.81640625" style="9" customWidth="1"/>
    <col min="4" max="4" width="13.6328125" style="15" customWidth="1"/>
    <col min="5" max="5" width="28.1796875" style="10" bestFit="1" customWidth="1"/>
    <col min="6" max="6" width="25.81640625" style="10" customWidth="1" outlineLevel="1"/>
    <col min="7" max="7" width="29.453125" style="10" customWidth="1" outlineLevel="1"/>
    <col min="8" max="8" width="23.81640625" style="10" bestFit="1" customWidth="1" outlineLevel="1"/>
    <col min="9" max="14" width="20.81640625" style="10" customWidth="1" outlineLevel="1"/>
    <col min="15" max="15" width="3.81640625" style="8" customWidth="1"/>
    <col min="16" max="1029" width="10.6328125" style="8" customWidth="1"/>
    <col min="1030" max="1032" width="8.81640625" customWidth="1"/>
  </cols>
  <sheetData>
    <row r="1" spans="2:15" s="235" customFormat="1" ht="27.6" x14ac:dyDescent="0.45">
      <c r="B1" s="235" t="s">
        <v>10</v>
      </c>
      <c r="D1" s="236"/>
      <c r="E1" s="237"/>
      <c r="F1" s="237"/>
      <c r="G1" s="237"/>
      <c r="H1" s="237"/>
      <c r="I1" s="237"/>
      <c r="J1" s="237"/>
      <c r="K1" s="237"/>
      <c r="L1" s="237"/>
      <c r="M1" s="237"/>
      <c r="N1" s="237"/>
    </row>
    <row r="2" spans="2:15" s="73" customFormat="1" ht="14.25" customHeight="1" x14ac:dyDescent="0.25">
      <c r="B2" s="238" t="s">
        <v>41</v>
      </c>
      <c r="C2" s="239"/>
      <c r="D2" s="240"/>
      <c r="E2" s="241"/>
      <c r="F2" s="241"/>
      <c r="G2" s="241"/>
      <c r="H2" s="241"/>
      <c r="I2" s="241"/>
      <c r="J2" s="241"/>
      <c r="K2" s="241"/>
      <c r="L2" s="241"/>
      <c r="M2" s="241"/>
      <c r="N2" s="241"/>
      <c r="O2" s="242"/>
    </row>
    <row r="3" spans="2:15" s="73" customFormat="1" ht="14.25" customHeight="1" x14ac:dyDescent="0.25">
      <c r="B3" s="243" t="s">
        <v>179</v>
      </c>
      <c r="C3" s="244"/>
      <c r="D3" s="245"/>
      <c r="E3" s="246"/>
      <c r="F3" s="246"/>
      <c r="G3" s="246"/>
      <c r="H3" s="246"/>
      <c r="I3" s="246"/>
      <c r="J3" s="246"/>
      <c r="K3" s="246"/>
      <c r="L3" s="246"/>
      <c r="M3" s="246"/>
      <c r="N3" s="246"/>
      <c r="O3" s="242"/>
    </row>
    <row r="4" spans="2:15" s="251" customFormat="1" ht="14.25" customHeight="1" x14ac:dyDescent="0.25">
      <c r="B4" s="247"/>
      <c r="C4" s="248"/>
      <c r="D4" s="249"/>
      <c r="E4" s="250"/>
      <c r="F4" s="250"/>
      <c r="G4" s="250"/>
      <c r="H4" s="250"/>
      <c r="I4" s="250"/>
      <c r="J4" s="250"/>
      <c r="K4" s="250"/>
      <c r="L4" s="250"/>
      <c r="M4" s="250"/>
      <c r="N4" s="250"/>
    </row>
    <row r="5" spans="2:15" s="251" customFormat="1" ht="14.25" customHeight="1" x14ac:dyDescent="0.25">
      <c r="B5" s="437" t="s">
        <v>178</v>
      </c>
      <c r="C5" s="437"/>
      <c r="D5" s="437"/>
      <c r="E5" s="252"/>
      <c r="F5" s="253"/>
      <c r="G5" s="253"/>
      <c r="H5" s="254"/>
      <c r="I5" s="250"/>
      <c r="J5" s="250"/>
      <c r="K5" s="250"/>
      <c r="L5" s="250"/>
      <c r="M5" s="250"/>
      <c r="N5" s="250"/>
    </row>
    <row r="6" spans="2:15" s="251" customFormat="1" ht="14.25" customHeight="1" x14ac:dyDescent="0.25">
      <c r="B6" s="255"/>
      <c r="C6" s="255"/>
      <c r="D6" s="255"/>
      <c r="E6" s="256"/>
      <c r="F6" s="256"/>
      <c r="G6" s="256"/>
      <c r="H6" s="256"/>
      <c r="I6" s="250"/>
      <c r="J6" s="250"/>
      <c r="K6" s="250"/>
      <c r="L6" s="250"/>
      <c r="M6" s="250"/>
      <c r="N6" s="250"/>
    </row>
    <row r="7" spans="2:15" s="251" customFormat="1" ht="14.25" customHeight="1" x14ac:dyDescent="0.25">
      <c r="B7" s="257"/>
      <c r="C7" s="258"/>
      <c r="D7" s="258"/>
      <c r="E7" s="259"/>
      <c r="F7" s="259"/>
      <c r="G7" s="259"/>
      <c r="H7" s="259"/>
      <c r="I7" s="260"/>
      <c r="J7" s="260"/>
      <c r="K7" s="260"/>
      <c r="L7" s="260"/>
      <c r="M7" s="260"/>
      <c r="N7" s="260"/>
      <c r="O7" s="261"/>
    </row>
    <row r="8" spans="2:15" s="162" customFormat="1" ht="17.55" customHeight="1" x14ac:dyDescent="0.2">
      <c r="B8" s="262" t="s">
        <v>54</v>
      </c>
      <c r="C8" s="263" t="s">
        <v>180</v>
      </c>
      <c r="D8" s="16"/>
      <c r="E8" s="124" t="s">
        <v>42</v>
      </c>
      <c r="F8" s="124" t="s">
        <v>42</v>
      </c>
      <c r="G8" s="124" t="s">
        <v>42</v>
      </c>
      <c r="H8" s="124" t="s">
        <v>42</v>
      </c>
      <c r="I8" s="124" t="s">
        <v>42</v>
      </c>
      <c r="J8" s="124" t="s">
        <v>42</v>
      </c>
      <c r="K8" s="124" t="s">
        <v>42</v>
      </c>
      <c r="L8" s="124" t="s">
        <v>42</v>
      </c>
      <c r="M8" s="124" t="s">
        <v>42</v>
      </c>
      <c r="N8" s="124" t="s">
        <v>42</v>
      </c>
      <c r="O8" s="264"/>
    </row>
    <row r="9" spans="2:15" s="13" customFormat="1" ht="14.25" customHeight="1" x14ac:dyDescent="0.25">
      <c r="B9" s="265"/>
      <c r="C9" s="266" t="s">
        <v>161</v>
      </c>
      <c r="D9" s="15"/>
      <c r="E9" s="14"/>
      <c r="F9" s="14"/>
      <c r="G9" s="14"/>
      <c r="H9" s="14"/>
      <c r="I9" s="14"/>
      <c r="J9" s="14"/>
      <c r="K9" s="14"/>
      <c r="L9" s="14"/>
      <c r="M9" s="14"/>
      <c r="N9" s="14"/>
      <c r="O9" s="267"/>
    </row>
    <row r="10" spans="2:15" s="273" customFormat="1" ht="18" customHeight="1" x14ac:dyDescent="0.2">
      <c r="B10" s="268" t="s">
        <v>54</v>
      </c>
      <c r="C10" s="269" t="s">
        <v>421</v>
      </c>
      <c r="D10" s="270"/>
      <c r="E10" s="271"/>
      <c r="F10" s="271"/>
      <c r="G10" s="271"/>
      <c r="H10" s="271"/>
      <c r="I10" s="271"/>
      <c r="J10" s="271"/>
      <c r="K10" s="271"/>
      <c r="L10" s="271"/>
      <c r="M10" s="271"/>
      <c r="N10" s="271"/>
      <c r="O10" s="272"/>
    </row>
    <row r="11" spans="2:15" s="13" customFormat="1" ht="15.6" customHeight="1" x14ac:dyDescent="0.25">
      <c r="B11" s="274" t="s">
        <v>54</v>
      </c>
      <c r="C11" s="162" t="s">
        <v>396</v>
      </c>
      <c r="D11" s="15" t="s">
        <v>25</v>
      </c>
      <c r="E11" s="275"/>
      <c r="F11" s="276"/>
      <c r="G11" s="276"/>
      <c r="H11" s="276"/>
      <c r="I11" s="276"/>
      <c r="J11" s="276"/>
      <c r="K11" s="276"/>
      <c r="L11" s="276"/>
      <c r="M11" s="276"/>
      <c r="N11" s="276"/>
      <c r="O11" s="267"/>
    </row>
    <row r="12" spans="2:15" s="273" customFormat="1" ht="14.25" customHeight="1" x14ac:dyDescent="0.2">
      <c r="B12" s="265"/>
      <c r="D12" s="270"/>
      <c r="E12" s="277"/>
      <c r="F12" s="277"/>
      <c r="G12" s="277"/>
      <c r="H12" s="277"/>
      <c r="I12" s="277"/>
      <c r="J12" s="277"/>
      <c r="K12" s="277"/>
      <c r="L12" s="277"/>
      <c r="M12" s="277"/>
      <c r="N12" s="277"/>
      <c r="O12" s="272"/>
    </row>
    <row r="13" spans="2:15" s="13" customFormat="1" ht="14.25" customHeight="1" x14ac:dyDescent="0.25">
      <c r="B13" s="265"/>
      <c r="C13" s="266" t="s">
        <v>15</v>
      </c>
      <c r="D13" s="270"/>
      <c r="E13" s="277"/>
      <c r="F13" s="14"/>
      <c r="G13" s="14"/>
      <c r="H13" s="14"/>
      <c r="I13" s="14"/>
      <c r="J13" s="14"/>
      <c r="K13" s="14"/>
      <c r="L13" s="14"/>
      <c r="M13" s="14"/>
      <c r="N13" s="14"/>
      <c r="O13" s="267"/>
    </row>
    <row r="14" spans="2:15" s="13" customFormat="1" ht="14.25" customHeight="1" x14ac:dyDescent="0.25">
      <c r="B14" s="268"/>
      <c r="C14" s="13" t="s">
        <v>17</v>
      </c>
      <c r="D14" s="270"/>
      <c r="E14" s="278" t="s">
        <v>2</v>
      </c>
      <c r="F14" s="279" t="str">
        <f>IF(F$8="Kérjük, válasszon!","",$E$14)</f>
        <v/>
      </c>
      <c r="G14" s="279" t="str">
        <f t="shared" ref="G14:N14" si="0">IF(G$8="Kérjük, válasszon!","",$E$14)</f>
        <v/>
      </c>
      <c r="H14" s="279" t="str">
        <f t="shared" si="0"/>
        <v/>
      </c>
      <c r="I14" s="279" t="str">
        <f t="shared" si="0"/>
        <v/>
      </c>
      <c r="J14" s="279" t="str">
        <f t="shared" si="0"/>
        <v/>
      </c>
      <c r="K14" s="279" t="str">
        <f t="shared" si="0"/>
        <v/>
      </c>
      <c r="L14" s="279" t="str">
        <f t="shared" si="0"/>
        <v/>
      </c>
      <c r="M14" s="279" t="str">
        <f t="shared" si="0"/>
        <v/>
      </c>
      <c r="N14" s="279" t="str">
        <f t="shared" si="0"/>
        <v/>
      </c>
      <c r="O14" s="267"/>
    </row>
    <row r="15" spans="2:15" s="13" customFormat="1" ht="14.25" customHeight="1" x14ac:dyDescent="0.25">
      <c r="B15" s="268"/>
      <c r="C15" s="13" t="s">
        <v>18</v>
      </c>
      <c r="D15" s="270" t="s">
        <v>21</v>
      </c>
      <c r="E15" s="280">
        <v>20</v>
      </c>
      <c r="F15" s="279" t="str">
        <f>IF(F$8="Kérjük, válasszon!","",$E$15)</f>
        <v/>
      </c>
      <c r="G15" s="279" t="str">
        <f t="shared" ref="G15:N15" si="1">IF(G$8="Kérjük, válasszon!","",$E$15)</f>
        <v/>
      </c>
      <c r="H15" s="279" t="str">
        <f t="shared" si="1"/>
        <v/>
      </c>
      <c r="I15" s="279" t="str">
        <f t="shared" si="1"/>
        <v/>
      </c>
      <c r="J15" s="279" t="str">
        <f t="shared" si="1"/>
        <v/>
      </c>
      <c r="K15" s="279" t="str">
        <f t="shared" si="1"/>
        <v/>
      </c>
      <c r="L15" s="279" t="str">
        <f t="shared" si="1"/>
        <v/>
      </c>
      <c r="M15" s="279" t="str">
        <f t="shared" si="1"/>
        <v/>
      </c>
      <c r="N15" s="279" t="str">
        <f t="shared" si="1"/>
        <v/>
      </c>
      <c r="O15" s="267"/>
    </row>
    <row r="16" spans="2:15" s="13" customFormat="1" ht="14.25" customHeight="1" x14ac:dyDescent="0.25">
      <c r="B16" s="268" t="s">
        <v>54</v>
      </c>
      <c r="C16" s="13" t="s">
        <v>39</v>
      </c>
      <c r="D16" s="270" t="s">
        <v>0</v>
      </c>
      <c r="E16" s="281">
        <v>0.02</v>
      </c>
      <c r="F16" s="282" t="str">
        <f>IF(F$8="Kérjük, válasszon!","",$E$16)</f>
        <v/>
      </c>
      <c r="G16" s="282" t="str">
        <f t="shared" ref="G16:N16" si="2">IF(G$8="Kérjük, válasszon!","",$E$16)</f>
        <v/>
      </c>
      <c r="H16" s="282" t="str">
        <f t="shared" si="2"/>
        <v/>
      </c>
      <c r="I16" s="282" t="str">
        <f t="shared" si="2"/>
        <v/>
      </c>
      <c r="J16" s="282" t="str">
        <f t="shared" si="2"/>
        <v/>
      </c>
      <c r="K16" s="282" t="str">
        <f t="shared" si="2"/>
        <v/>
      </c>
      <c r="L16" s="282" t="str">
        <f t="shared" si="2"/>
        <v/>
      </c>
      <c r="M16" s="282" t="str">
        <f t="shared" si="2"/>
        <v/>
      </c>
      <c r="N16" s="282" t="str">
        <f t="shared" si="2"/>
        <v/>
      </c>
      <c r="O16" s="267"/>
    </row>
    <row r="17" spans="2:15" s="13" customFormat="1" ht="14.25" customHeight="1" x14ac:dyDescent="0.25">
      <c r="B17" s="268"/>
      <c r="D17" s="283"/>
      <c r="E17" s="283"/>
      <c r="F17" s="284"/>
      <c r="G17" s="284"/>
      <c r="H17" s="284"/>
      <c r="I17" s="284"/>
      <c r="J17" s="284"/>
      <c r="K17" s="284"/>
      <c r="L17" s="284"/>
      <c r="M17" s="284"/>
      <c r="N17" s="284"/>
      <c r="O17" s="267"/>
    </row>
    <row r="18" spans="2:15" s="273" customFormat="1" ht="14.25" customHeight="1" x14ac:dyDescent="0.2">
      <c r="B18" s="285"/>
      <c r="C18" s="286" t="s">
        <v>375</v>
      </c>
      <c r="D18" s="283"/>
      <c r="E18" s="283"/>
      <c r="F18" s="283"/>
      <c r="G18" s="283"/>
      <c r="H18" s="283"/>
      <c r="I18" s="283"/>
      <c r="J18" s="283"/>
      <c r="K18" s="283"/>
      <c r="L18" s="283"/>
      <c r="M18" s="283"/>
      <c r="N18" s="283"/>
      <c r="O18" s="272"/>
    </row>
    <row r="19" spans="2:15" s="13" customFormat="1" ht="14.25" customHeight="1" x14ac:dyDescent="0.25">
      <c r="B19" s="268"/>
      <c r="C19" s="13" t="s">
        <v>442</v>
      </c>
      <c r="D19" s="16" t="str">
        <f>$E$14&amp;"/kWh"</f>
        <v>HUF/kWh</v>
      </c>
      <c r="E19" s="287"/>
      <c r="F19" s="288" t="str">
        <f>IF(F$8="Kérjük, válasszon!","",$E$19)</f>
        <v/>
      </c>
      <c r="G19" s="288" t="str">
        <f t="shared" ref="G19:N19" si="3">IF(G$8="Kérjük, válasszon!","",$E$19)</f>
        <v/>
      </c>
      <c r="H19" s="288" t="str">
        <f t="shared" si="3"/>
        <v/>
      </c>
      <c r="I19" s="288" t="str">
        <f t="shared" si="3"/>
        <v/>
      </c>
      <c r="J19" s="288" t="str">
        <f t="shared" si="3"/>
        <v/>
      </c>
      <c r="K19" s="288" t="str">
        <f t="shared" si="3"/>
        <v/>
      </c>
      <c r="L19" s="288" t="str">
        <f t="shared" si="3"/>
        <v/>
      </c>
      <c r="M19" s="288" t="str">
        <f t="shared" si="3"/>
        <v/>
      </c>
      <c r="N19" s="288" t="str">
        <f t="shared" si="3"/>
        <v/>
      </c>
      <c r="O19" s="267"/>
    </row>
    <row r="20" spans="2:15" s="13" customFormat="1" ht="14.25" customHeight="1" x14ac:dyDescent="0.25">
      <c r="B20" s="268"/>
      <c r="C20" s="13" t="s">
        <v>443</v>
      </c>
      <c r="D20" s="15" t="s">
        <v>0</v>
      </c>
      <c r="E20" s="281">
        <v>0</v>
      </c>
      <c r="F20" s="282" t="str">
        <f>IF(F$8="Kérjük, válasszon!","",$E$20)</f>
        <v/>
      </c>
      <c r="G20" s="282" t="str">
        <f t="shared" ref="G20:N20" si="4">IF(G$8="Kérjük, válasszon!","",$E$20)</f>
        <v/>
      </c>
      <c r="H20" s="282" t="str">
        <f t="shared" si="4"/>
        <v/>
      </c>
      <c r="I20" s="282" t="str">
        <f t="shared" si="4"/>
        <v/>
      </c>
      <c r="J20" s="282" t="str">
        <f t="shared" si="4"/>
        <v/>
      </c>
      <c r="K20" s="282" t="str">
        <f t="shared" si="4"/>
        <v/>
      </c>
      <c r="L20" s="282" t="str">
        <f t="shared" si="4"/>
        <v/>
      </c>
      <c r="M20" s="282" t="str">
        <f t="shared" si="4"/>
        <v/>
      </c>
      <c r="N20" s="282" t="str">
        <f t="shared" si="4"/>
        <v/>
      </c>
      <c r="O20" s="267"/>
    </row>
    <row r="21" spans="2:15" s="289" customFormat="1" ht="14.25" customHeight="1" x14ac:dyDescent="0.2">
      <c r="B21" s="268"/>
      <c r="D21" s="290"/>
      <c r="E21" s="290"/>
      <c r="F21" s="290"/>
      <c r="G21" s="290"/>
      <c r="H21" s="290"/>
      <c r="I21" s="290"/>
      <c r="J21" s="290"/>
      <c r="K21" s="290"/>
      <c r="L21" s="290"/>
      <c r="M21" s="290"/>
      <c r="N21" s="290"/>
      <c r="O21" s="291"/>
    </row>
    <row r="22" spans="2:15" s="13" customFormat="1" ht="18.600000000000001" customHeight="1" x14ac:dyDescent="0.2">
      <c r="B22" s="292" t="s">
        <v>54</v>
      </c>
      <c r="C22" s="266" t="s">
        <v>190</v>
      </c>
      <c r="D22" s="15"/>
      <c r="E22" s="124" t="s">
        <v>42</v>
      </c>
      <c r="F22" s="124" t="s">
        <v>42</v>
      </c>
      <c r="G22" s="124" t="s">
        <v>42</v>
      </c>
      <c r="H22" s="124" t="s">
        <v>42</v>
      </c>
      <c r="I22" s="124" t="s">
        <v>42</v>
      </c>
      <c r="J22" s="124" t="s">
        <v>42</v>
      </c>
      <c r="K22" s="124" t="s">
        <v>42</v>
      </c>
      <c r="L22" s="124" t="s">
        <v>42</v>
      </c>
      <c r="M22" s="124" t="s">
        <v>42</v>
      </c>
      <c r="N22" s="124" t="s">
        <v>42</v>
      </c>
      <c r="O22" s="267"/>
    </row>
    <row r="23" spans="2:15" s="13" customFormat="1" ht="14.25" customHeight="1" x14ac:dyDescent="0.25">
      <c r="B23" s="274"/>
      <c r="C23" s="13" t="s">
        <v>193</v>
      </c>
      <c r="D23" s="15" t="s">
        <v>4</v>
      </c>
      <c r="E23" s="293"/>
      <c r="F23" s="293"/>
      <c r="G23" s="293"/>
      <c r="H23" s="293"/>
      <c r="I23" s="293"/>
      <c r="J23" s="293"/>
      <c r="K23" s="293"/>
      <c r="L23" s="293"/>
      <c r="M23" s="293"/>
      <c r="N23" s="293"/>
      <c r="O23" s="267"/>
    </row>
    <row r="24" spans="2:15" s="13" customFormat="1" ht="14.25" customHeight="1" x14ac:dyDescent="0.2">
      <c r="B24" s="268"/>
      <c r="D24" s="15"/>
      <c r="E24" s="294"/>
      <c r="F24" s="294"/>
      <c r="G24" s="294"/>
      <c r="H24" s="294"/>
      <c r="I24" s="294"/>
      <c r="J24" s="294"/>
      <c r="K24" s="294"/>
      <c r="L24" s="294"/>
      <c r="M24" s="294"/>
      <c r="N24" s="294"/>
      <c r="O24" s="267"/>
    </row>
    <row r="25" spans="2:15" s="13" customFormat="1" ht="13.95" customHeight="1" outlineLevel="1" x14ac:dyDescent="0.2">
      <c r="B25" s="268" t="s">
        <v>54</v>
      </c>
      <c r="C25" s="176" t="s">
        <v>318</v>
      </c>
      <c r="D25" s="15"/>
      <c r="E25" s="295"/>
      <c r="F25" s="295"/>
      <c r="G25" s="295"/>
      <c r="H25" s="295"/>
      <c r="I25" s="295"/>
      <c r="J25" s="295"/>
      <c r="K25" s="295"/>
      <c r="L25" s="295"/>
      <c r="M25" s="295"/>
      <c r="N25" s="295"/>
      <c r="O25" s="267"/>
    </row>
    <row r="26" spans="2:15" s="13" customFormat="1" ht="14.25" customHeight="1" outlineLevel="1" x14ac:dyDescent="0.25">
      <c r="B26" s="296"/>
      <c r="C26" s="297" t="s">
        <v>251</v>
      </c>
      <c r="D26" s="290" t="s">
        <v>23</v>
      </c>
      <c r="E26" s="293"/>
      <c r="F26" s="293"/>
      <c r="G26" s="293"/>
      <c r="H26" s="293"/>
      <c r="I26" s="293"/>
      <c r="J26" s="293"/>
      <c r="K26" s="293"/>
      <c r="L26" s="293"/>
      <c r="M26" s="293"/>
      <c r="N26" s="293"/>
      <c r="O26" s="267"/>
    </row>
    <row r="27" spans="2:15" s="13" customFormat="1" ht="14.25" customHeight="1" outlineLevel="1" x14ac:dyDescent="0.25">
      <c r="B27" s="296"/>
      <c r="C27" s="298" t="s">
        <v>245</v>
      </c>
      <c r="D27" s="290" t="s">
        <v>23</v>
      </c>
      <c r="E27" s="293"/>
      <c r="F27" s="293"/>
      <c r="G27" s="293"/>
      <c r="H27" s="293"/>
      <c r="I27" s="293"/>
      <c r="J27" s="293"/>
      <c r="K27" s="293"/>
      <c r="L27" s="293"/>
      <c r="M27" s="293"/>
      <c r="N27" s="293"/>
      <c r="O27" s="267"/>
    </row>
    <row r="28" spans="2:15" s="13" customFormat="1" ht="14.25" customHeight="1" outlineLevel="1" x14ac:dyDescent="0.25">
      <c r="B28" s="296"/>
      <c r="C28" s="298" t="s">
        <v>246</v>
      </c>
      <c r="D28" s="290" t="s">
        <v>23</v>
      </c>
      <c r="E28" s="293"/>
      <c r="F28" s="293"/>
      <c r="G28" s="293"/>
      <c r="H28" s="293"/>
      <c r="I28" s="293"/>
      <c r="J28" s="293"/>
      <c r="K28" s="293"/>
      <c r="L28" s="293"/>
      <c r="M28" s="293"/>
      <c r="N28" s="293"/>
      <c r="O28" s="267"/>
    </row>
    <row r="29" spans="2:15" s="13" customFormat="1" ht="14.25" customHeight="1" x14ac:dyDescent="0.25">
      <c r="B29" s="265"/>
      <c r="C29" s="266"/>
      <c r="D29" s="15"/>
      <c r="E29" s="299"/>
      <c r="F29" s="299"/>
      <c r="G29" s="299"/>
      <c r="H29" s="299"/>
      <c r="I29" s="299"/>
      <c r="J29" s="299"/>
      <c r="K29" s="299"/>
      <c r="L29" s="299"/>
      <c r="M29" s="299"/>
      <c r="N29" s="299"/>
      <c r="O29" s="267"/>
    </row>
    <row r="30" spans="2:15" s="13" customFormat="1" ht="14.25" customHeight="1" outlineLevel="1" x14ac:dyDescent="0.2">
      <c r="B30" s="296"/>
      <c r="C30" s="176" t="s">
        <v>319</v>
      </c>
      <c r="D30" s="15"/>
      <c r="E30" s="295"/>
      <c r="F30" s="295"/>
      <c r="G30" s="295"/>
      <c r="H30" s="295"/>
      <c r="I30" s="295"/>
      <c r="J30" s="295"/>
      <c r="K30" s="295"/>
      <c r="L30" s="295"/>
      <c r="M30" s="295"/>
      <c r="N30" s="295"/>
      <c r="O30" s="267"/>
    </row>
    <row r="31" spans="2:15" s="13" customFormat="1" ht="14.25" customHeight="1" outlineLevel="1" x14ac:dyDescent="0.25">
      <c r="B31" s="265"/>
      <c r="C31" s="297" t="s">
        <v>251</v>
      </c>
      <c r="D31" s="290" t="s">
        <v>23</v>
      </c>
      <c r="E31" s="293"/>
      <c r="F31" s="293"/>
      <c r="G31" s="293"/>
      <c r="H31" s="293"/>
      <c r="I31" s="293"/>
      <c r="J31" s="293"/>
      <c r="K31" s="293"/>
      <c r="L31" s="293"/>
      <c r="M31" s="293"/>
      <c r="N31" s="293"/>
      <c r="O31" s="267"/>
    </row>
    <row r="32" spans="2:15" s="13" customFormat="1" ht="14.25" customHeight="1" outlineLevel="1" x14ac:dyDescent="0.25">
      <c r="B32" s="265"/>
      <c r="C32" s="298" t="s">
        <v>245</v>
      </c>
      <c r="D32" s="290" t="s">
        <v>23</v>
      </c>
      <c r="E32" s="293"/>
      <c r="F32" s="293"/>
      <c r="G32" s="293"/>
      <c r="H32" s="293"/>
      <c r="I32" s="293"/>
      <c r="J32" s="293"/>
      <c r="K32" s="293"/>
      <c r="L32" s="293"/>
      <c r="M32" s="293"/>
      <c r="N32" s="293"/>
      <c r="O32" s="267"/>
    </row>
    <row r="33" spans="2:15" s="13" customFormat="1" ht="14.25" customHeight="1" outlineLevel="1" x14ac:dyDescent="0.25">
      <c r="B33" s="265"/>
      <c r="C33" s="298" t="s">
        <v>246</v>
      </c>
      <c r="D33" s="290" t="s">
        <v>23</v>
      </c>
      <c r="E33" s="293"/>
      <c r="F33" s="293"/>
      <c r="G33" s="293"/>
      <c r="H33" s="293"/>
      <c r="I33" s="293"/>
      <c r="J33" s="293"/>
      <c r="K33" s="293"/>
      <c r="L33" s="293"/>
      <c r="M33" s="293"/>
      <c r="N33" s="293"/>
      <c r="O33" s="267"/>
    </row>
    <row r="34" spans="2:15" s="13" customFormat="1" ht="14.25" customHeight="1" x14ac:dyDescent="0.25">
      <c r="B34" s="265"/>
      <c r="C34" s="266"/>
      <c r="D34" s="15"/>
      <c r="E34" s="299"/>
      <c r="F34" s="299"/>
      <c r="G34" s="299"/>
      <c r="H34" s="299"/>
      <c r="I34" s="299"/>
      <c r="J34" s="299"/>
      <c r="K34" s="299"/>
      <c r="L34" s="299"/>
      <c r="M34" s="299"/>
      <c r="N34" s="299"/>
      <c r="O34" s="267"/>
    </row>
    <row r="35" spans="2:15" s="13" customFormat="1" ht="14.25" customHeight="1" outlineLevel="1" x14ac:dyDescent="0.2">
      <c r="B35" s="296"/>
      <c r="C35" s="176" t="s">
        <v>320</v>
      </c>
      <c r="D35" s="15"/>
      <c r="E35" s="295"/>
      <c r="F35" s="295"/>
      <c r="G35" s="295"/>
      <c r="H35" s="295"/>
      <c r="I35" s="295"/>
      <c r="J35" s="295"/>
      <c r="K35" s="295"/>
      <c r="L35" s="295"/>
      <c r="M35" s="295"/>
      <c r="N35" s="295"/>
      <c r="O35" s="267"/>
    </row>
    <row r="36" spans="2:15" s="13" customFormat="1" ht="14.25" customHeight="1" outlineLevel="1" x14ac:dyDescent="0.25">
      <c r="B36" s="265"/>
      <c r="C36" s="297" t="s">
        <v>251</v>
      </c>
      <c r="D36" s="290" t="s">
        <v>23</v>
      </c>
      <c r="E36" s="293"/>
      <c r="F36" s="293"/>
      <c r="G36" s="293"/>
      <c r="H36" s="293"/>
      <c r="I36" s="293"/>
      <c r="J36" s="293"/>
      <c r="K36" s="293"/>
      <c r="L36" s="293"/>
      <c r="M36" s="293"/>
      <c r="N36" s="293"/>
      <c r="O36" s="267"/>
    </row>
    <row r="37" spans="2:15" s="13" customFormat="1" ht="14.25" customHeight="1" outlineLevel="1" x14ac:dyDescent="0.25">
      <c r="B37" s="265"/>
      <c r="C37" s="298" t="s">
        <v>245</v>
      </c>
      <c r="D37" s="290" t="s">
        <v>23</v>
      </c>
      <c r="E37" s="293"/>
      <c r="F37" s="293"/>
      <c r="G37" s="293"/>
      <c r="H37" s="293"/>
      <c r="I37" s="293"/>
      <c r="J37" s="293"/>
      <c r="K37" s="293"/>
      <c r="L37" s="293"/>
      <c r="M37" s="293"/>
      <c r="N37" s="293"/>
      <c r="O37" s="267"/>
    </row>
    <row r="38" spans="2:15" s="13" customFormat="1" ht="14.25" customHeight="1" outlineLevel="1" x14ac:dyDescent="0.25">
      <c r="B38" s="265"/>
      <c r="C38" s="298" t="s">
        <v>246</v>
      </c>
      <c r="D38" s="290" t="s">
        <v>23</v>
      </c>
      <c r="E38" s="293"/>
      <c r="F38" s="293"/>
      <c r="G38" s="293"/>
      <c r="H38" s="293"/>
      <c r="I38" s="293"/>
      <c r="J38" s="293"/>
      <c r="K38" s="293"/>
      <c r="L38" s="293"/>
      <c r="M38" s="293"/>
      <c r="N38" s="293"/>
      <c r="O38" s="267"/>
    </row>
    <row r="39" spans="2:15" s="13" customFormat="1" ht="14.25" customHeight="1" x14ac:dyDescent="0.25">
      <c r="B39" s="265"/>
      <c r="C39" s="266"/>
      <c r="D39" s="15"/>
      <c r="E39" s="299"/>
      <c r="F39" s="299"/>
      <c r="G39" s="299"/>
      <c r="H39" s="299"/>
      <c r="I39" s="299"/>
      <c r="J39" s="299"/>
      <c r="K39" s="299"/>
      <c r="L39" s="299"/>
      <c r="M39" s="299"/>
      <c r="N39" s="299"/>
      <c r="O39" s="267"/>
    </row>
    <row r="40" spans="2:15" s="13" customFormat="1" ht="14.25" customHeight="1" outlineLevel="1" x14ac:dyDescent="0.2">
      <c r="B40" s="296"/>
      <c r="C40" s="176" t="s">
        <v>321</v>
      </c>
      <c r="D40" s="15"/>
      <c r="E40" s="295"/>
      <c r="F40" s="295"/>
      <c r="G40" s="295"/>
      <c r="H40" s="295"/>
      <c r="I40" s="295"/>
      <c r="J40" s="295"/>
      <c r="K40" s="295"/>
      <c r="L40" s="295"/>
      <c r="M40" s="295"/>
      <c r="N40" s="295"/>
      <c r="O40" s="267"/>
    </row>
    <row r="41" spans="2:15" s="13" customFormat="1" ht="14.25" customHeight="1" outlineLevel="1" x14ac:dyDescent="0.25">
      <c r="B41" s="265"/>
      <c r="C41" s="297" t="s">
        <v>251</v>
      </c>
      <c r="D41" s="290" t="s">
        <v>23</v>
      </c>
      <c r="E41" s="293"/>
      <c r="F41" s="293"/>
      <c r="G41" s="293"/>
      <c r="H41" s="293"/>
      <c r="I41" s="293"/>
      <c r="J41" s="293"/>
      <c r="K41" s="293"/>
      <c r="L41" s="293"/>
      <c r="M41" s="293"/>
      <c r="N41" s="293"/>
      <c r="O41" s="267"/>
    </row>
    <row r="42" spans="2:15" s="13" customFormat="1" ht="14.25" customHeight="1" outlineLevel="1" x14ac:dyDescent="0.25">
      <c r="B42" s="265"/>
      <c r="C42" s="298" t="s">
        <v>245</v>
      </c>
      <c r="D42" s="290" t="s">
        <v>23</v>
      </c>
      <c r="E42" s="293"/>
      <c r="F42" s="293"/>
      <c r="G42" s="293"/>
      <c r="H42" s="293"/>
      <c r="I42" s="293"/>
      <c r="J42" s="293"/>
      <c r="K42" s="293"/>
      <c r="L42" s="293"/>
      <c r="M42" s="293"/>
      <c r="N42" s="293"/>
      <c r="O42" s="267"/>
    </row>
    <row r="43" spans="2:15" s="13" customFormat="1" ht="14.25" customHeight="1" outlineLevel="1" x14ac:dyDescent="0.25">
      <c r="B43" s="265"/>
      <c r="C43" s="298" t="s">
        <v>246</v>
      </c>
      <c r="D43" s="290" t="s">
        <v>23</v>
      </c>
      <c r="E43" s="293"/>
      <c r="F43" s="293"/>
      <c r="G43" s="293"/>
      <c r="H43" s="293"/>
      <c r="I43" s="293"/>
      <c r="J43" s="293"/>
      <c r="K43" s="293"/>
      <c r="L43" s="293"/>
      <c r="M43" s="293"/>
      <c r="N43" s="293"/>
      <c r="O43" s="267"/>
    </row>
    <row r="44" spans="2:15" s="13" customFormat="1" ht="14.25" customHeight="1" x14ac:dyDescent="0.25">
      <c r="B44" s="265"/>
      <c r="C44" s="266"/>
      <c r="D44" s="15"/>
      <c r="E44" s="299"/>
      <c r="F44" s="299"/>
      <c r="G44" s="299"/>
      <c r="H44" s="299"/>
      <c r="I44" s="299"/>
      <c r="J44" s="299"/>
      <c r="K44" s="299"/>
      <c r="L44" s="299"/>
      <c r="M44" s="299"/>
      <c r="N44" s="299"/>
      <c r="O44" s="267"/>
    </row>
    <row r="45" spans="2:15" s="13" customFormat="1" ht="14.25" customHeight="1" outlineLevel="1" x14ac:dyDescent="0.2">
      <c r="B45" s="296"/>
      <c r="C45" s="176" t="s">
        <v>322</v>
      </c>
      <c r="D45" s="15"/>
      <c r="E45" s="295"/>
      <c r="F45" s="295"/>
      <c r="G45" s="295"/>
      <c r="H45" s="295"/>
      <c r="I45" s="295"/>
      <c r="J45" s="295"/>
      <c r="K45" s="295"/>
      <c r="L45" s="295"/>
      <c r="M45" s="295"/>
      <c r="N45" s="295"/>
      <c r="O45" s="267"/>
    </row>
    <row r="46" spans="2:15" s="13" customFormat="1" ht="14.25" customHeight="1" outlineLevel="1" x14ac:dyDescent="0.25">
      <c r="B46" s="296"/>
      <c r="C46" s="297" t="s">
        <v>251</v>
      </c>
      <c r="D46" s="290" t="s">
        <v>23</v>
      </c>
      <c r="E46" s="293"/>
      <c r="F46" s="293"/>
      <c r="G46" s="293"/>
      <c r="H46" s="293"/>
      <c r="I46" s="293"/>
      <c r="J46" s="293"/>
      <c r="K46" s="293"/>
      <c r="L46" s="293"/>
      <c r="M46" s="293"/>
      <c r="N46" s="293"/>
      <c r="O46" s="267"/>
    </row>
    <row r="47" spans="2:15" s="13" customFormat="1" ht="14.25" customHeight="1" outlineLevel="1" x14ac:dyDescent="0.25">
      <c r="B47" s="296"/>
      <c r="C47" s="298" t="s">
        <v>245</v>
      </c>
      <c r="D47" s="290" t="s">
        <v>23</v>
      </c>
      <c r="E47" s="293"/>
      <c r="F47" s="293"/>
      <c r="G47" s="293"/>
      <c r="H47" s="293"/>
      <c r="I47" s="293"/>
      <c r="J47" s="293"/>
      <c r="K47" s="293"/>
      <c r="L47" s="293"/>
      <c r="M47" s="293"/>
      <c r="N47" s="293"/>
      <c r="O47" s="267"/>
    </row>
    <row r="48" spans="2:15" s="13" customFormat="1" ht="14.25" customHeight="1" outlineLevel="1" x14ac:dyDescent="0.25">
      <c r="B48" s="296"/>
      <c r="C48" s="298" t="s">
        <v>246</v>
      </c>
      <c r="D48" s="290" t="s">
        <v>23</v>
      </c>
      <c r="E48" s="293"/>
      <c r="F48" s="293"/>
      <c r="G48" s="293"/>
      <c r="H48" s="293"/>
      <c r="I48" s="293"/>
      <c r="J48" s="293"/>
      <c r="K48" s="293"/>
      <c r="L48" s="293"/>
      <c r="M48" s="293"/>
      <c r="N48" s="293"/>
      <c r="O48" s="267"/>
    </row>
    <row r="49" spans="2:15" s="13" customFormat="1" ht="14.25" customHeight="1" x14ac:dyDescent="0.25">
      <c r="B49" s="265"/>
      <c r="C49" s="266"/>
      <c r="D49" s="15"/>
      <c r="E49" s="300"/>
      <c r="F49" s="300"/>
      <c r="G49" s="300"/>
      <c r="H49" s="300"/>
      <c r="I49" s="300"/>
      <c r="J49" s="300"/>
      <c r="K49" s="300"/>
      <c r="L49" s="300"/>
      <c r="M49" s="300"/>
      <c r="N49" s="300"/>
      <c r="O49" s="267"/>
    </row>
    <row r="50" spans="2:15" s="273" customFormat="1" ht="14.25" customHeight="1" x14ac:dyDescent="0.2">
      <c r="B50" s="285"/>
      <c r="C50" s="286"/>
      <c r="D50" s="270"/>
      <c r="E50" s="301"/>
      <c r="F50" s="301"/>
      <c r="G50" s="301"/>
      <c r="H50" s="301"/>
      <c r="I50" s="301"/>
      <c r="J50" s="301"/>
      <c r="K50" s="301"/>
      <c r="L50" s="301"/>
      <c r="M50" s="301"/>
      <c r="N50" s="301"/>
      <c r="O50" s="272"/>
    </row>
    <row r="51" spans="2:15" s="13" customFormat="1" ht="18.600000000000001" customHeight="1" x14ac:dyDescent="0.2">
      <c r="B51" s="292" t="s">
        <v>54</v>
      </c>
      <c r="C51" s="266" t="s">
        <v>263</v>
      </c>
      <c r="D51" s="15"/>
      <c r="E51" s="301"/>
      <c r="F51" s="301"/>
      <c r="G51" s="301"/>
      <c r="H51" s="301"/>
      <c r="I51" s="301"/>
      <c r="J51" s="301"/>
      <c r="K51" s="301"/>
      <c r="L51" s="301"/>
      <c r="M51" s="301"/>
      <c r="N51" s="301"/>
      <c r="O51" s="267"/>
    </row>
    <row r="52" spans="2:15" s="13" customFormat="1" ht="14.25" customHeight="1" outlineLevel="1" x14ac:dyDescent="0.25">
      <c r="B52" s="296"/>
      <c r="C52" s="302" t="s">
        <v>239</v>
      </c>
      <c r="D52" s="290" t="str">
        <f>$E$14&amp;"/év/világítótest"</f>
        <v>HUF/év/világítótest</v>
      </c>
      <c r="E52" s="303"/>
      <c r="F52" s="303"/>
      <c r="G52" s="303"/>
      <c r="H52" s="303"/>
      <c r="I52" s="303"/>
      <c r="J52" s="303"/>
      <c r="K52" s="303"/>
      <c r="L52" s="303"/>
      <c r="M52" s="303"/>
      <c r="N52" s="303"/>
      <c r="O52" s="267"/>
    </row>
    <row r="53" spans="2:15" s="13" customFormat="1" ht="14.25" customHeight="1" outlineLevel="1" x14ac:dyDescent="0.25">
      <c r="B53" s="296"/>
      <c r="C53" s="302" t="s">
        <v>31</v>
      </c>
      <c r="D53" s="290" t="str">
        <f>$E$14&amp;"/év"</f>
        <v>HUF/év</v>
      </c>
      <c r="E53" s="303"/>
      <c r="F53" s="303"/>
      <c r="G53" s="303"/>
      <c r="H53" s="303"/>
      <c r="I53" s="303"/>
      <c r="J53" s="303"/>
      <c r="K53" s="303"/>
      <c r="L53" s="303"/>
      <c r="M53" s="303"/>
      <c r="N53" s="303"/>
      <c r="O53" s="267"/>
    </row>
    <row r="54" spans="2:15" s="13" customFormat="1" ht="14.25" customHeight="1" x14ac:dyDescent="0.25">
      <c r="B54" s="268"/>
      <c r="E54" s="300"/>
      <c r="F54" s="300"/>
      <c r="G54" s="300"/>
      <c r="H54" s="300"/>
      <c r="I54" s="300"/>
      <c r="J54" s="300"/>
      <c r="K54" s="300"/>
      <c r="L54" s="300"/>
      <c r="M54" s="300"/>
      <c r="N54" s="300"/>
      <c r="O54" s="267"/>
    </row>
    <row r="55" spans="2:15" s="13" customFormat="1" ht="14.25" customHeight="1" outlineLevel="1" x14ac:dyDescent="0.25">
      <c r="B55" s="262" t="s">
        <v>54</v>
      </c>
      <c r="C55" s="266" t="s">
        <v>38</v>
      </c>
      <c r="D55" s="15"/>
      <c r="E55" s="300"/>
      <c r="F55" s="300"/>
      <c r="G55" s="300"/>
      <c r="H55" s="300"/>
      <c r="I55" s="300"/>
      <c r="J55" s="300"/>
      <c r="K55" s="300"/>
      <c r="L55" s="300"/>
      <c r="M55" s="300"/>
      <c r="N55" s="300"/>
      <c r="O55" s="267"/>
    </row>
    <row r="56" spans="2:15" s="13" customFormat="1" ht="14.25" customHeight="1" outlineLevel="1" x14ac:dyDescent="0.25">
      <c r="B56" s="268"/>
      <c r="C56" s="304" t="s">
        <v>32</v>
      </c>
      <c r="D56" s="305" t="s">
        <v>238</v>
      </c>
      <c r="E56" s="303"/>
      <c r="F56" s="303"/>
      <c r="G56" s="303"/>
      <c r="H56" s="303"/>
      <c r="I56" s="303"/>
      <c r="J56" s="303"/>
      <c r="K56" s="303"/>
      <c r="L56" s="303"/>
      <c r="M56" s="303"/>
      <c r="N56" s="303"/>
      <c r="O56" s="267"/>
    </row>
    <row r="57" spans="2:15" s="13" customFormat="1" ht="14.25" customHeight="1" outlineLevel="1" x14ac:dyDescent="0.25">
      <c r="B57" s="268"/>
      <c r="C57" s="304" t="s">
        <v>35</v>
      </c>
      <c r="D57" s="290" t="s">
        <v>163</v>
      </c>
      <c r="E57" s="303"/>
      <c r="F57" s="303"/>
      <c r="G57" s="303"/>
      <c r="H57" s="303"/>
      <c r="I57" s="303"/>
      <c r="J57" s="303"/>
      <c r="K57" s="303"/>
      <c r="L57" s="303"/>
      <c r="M57" s="303"/>
      <c r="N57" s="303"/>
      <c r="O57" s="267"/>
    </row>
    <row r="58" spans="2:15" s="13" customFormat="1" ht="14.25" customHeight="1" x14ac:dyDescent="0.25">
      <c r="B58" s="306"/>
      <c r="C58" s="307"/>
      <c r="D58" s="15"/>
      <c r="E58" s="14"/>
      <c r="F58" s="14"/>
      <c r="G58" s="14"/>
      <c r="H58" s="14"/>
      <c r="I58" s="14"/>
      <c r="J58" s="14"/>
      <c r="K58" s="14"/>
      <c r="L58" s="14"/>
      <c r="M58" s="14"/>
      <c r="N58" s="14"/>
      <c r="O58" s="267"/>
    </row>
    <row r="59" spans="2:15" s="308" customFormat="1" ht="14.25" customHeight="1" x14ac:dyDescent="0.25">
      <c r="B59" s="309"/>
      <c r="C59" s="255" t="s">
        <v>182</v>
      </c>
      <c r="D59" s="310"/>
      <c r="E59" s="311" t="s">
        <v>183</v>
      </c>
      <c r="F59" s="312" t="str">
        <f>$E$59</f>
        <v>NEMZETI referencia</v>
      </c>
      <c r="G59" s="312" t="str">
        <f t="shared" ref="G59:N59" si="5">$E$59</f>
        <v>NEMZETI referencia</v>
      </c>
      <c r="H59" s="312" t="str">
        <f t="shared" si="5"/>
        <v>NEMZETI referencia</v>
      </c>
      <c r="I59" s="312" t="str">
        <f t="shared" si="5"/>
        <v>NEMZETI referencia</v>
      </c>
      <c r="J59" s="312" t="str">
        <f t="shared" si="5"/>
        <v>NEMZETI referencia</v>
      </c>
      <c r="K59" s="312" t="str">
        <f t="shared" si="5"/>
        <v>NEMZETI referencia</v>
      </c>
      <c r="L59" s="312" t="str">
        <f t="shared" si="5"/>
        <v>NEMZETI referencia</v>
      </c>
      <c r="M59" s="312" t="str">
        <f t="shared" si="5"/>
        <v>NEMZETI referencia</v>
      </c>
      <c r="N59" s="312" t="str">
        <f t="shared" si="5"/>
        <v>NEMZETI referencia</v>
      </c>
      <c r="O59" s="313"/>
    </row>
    <row r="60" spans="2:15" s="73" customFormat="1" ht="14.25" customHeight="1" x14ac:dyDescent="0.35">
      <c r="B60" s="314"/>
      <c r="C60" s="315" t="s">
        <v>184</v>
      </c>
      <c r="D60" s="316" t="s">
        <v>6</v>
      </c>
      <c r="E60" s="317"/>
      <c r="F60" s="318" t="str">
        <f>IF(F$8="","",IF($E60="","",$E60))</f>
        <v/>
      </c>
      <c r="G60" s="318" t="str">
        <f t="shared" ref="G60:N60" si="6">IF(G$8="","",IF($E60="","",$E60))</f>
        <v/>
      </c>
      <c r="H60" s="318" t="str">
        <f t="shared" si="6"/>
        <v/>
      </c>
      <c r="I60" s="318" t="str">
        <f t="shared" si="6"/>
        <v/>
      </c>
      <c r="J60" s="318" t="str">
        <f t="shared" si="6"/>
        <v/>
      </c>
      <c r="K60" s="318" t="str">
        <f t="shared" si="6"/>
        <v/>
      </c>
      <c r="L60" s="318" t="str">
        <f t="shared" si="6"/>
        <v/>
      </c>
      <c r="M60" s="318" t="str">
        <f t="shared" si="6"/>
        <v/>
      </c>
      <c r="N60" s="318" t="str">
        <f t="shared" si="6"/>
        <v/>
      </c>
      <c r="O60" s="319"/>
    </row>
    <row r="61" spans="2:15" s="73" customFormat="1" ht="14.25" customHeight="1" x14ac:dyDescent="0.35">
      <c r="B61" s="314"/>
      <c r="C61" s="315" t="s">
        <v>36</v>
      </c>
      <c r="D61" s="320" t="s">
        <v>5</v>
      </c>
      <c r="E61" s="321">
        <f>IF(E$59='6) Referencia adatok'!$F$22,'6) Referencia adatok'!$C$15,"")</f>
        <v>0.19500000000000001</v>
      </c>
      <c r="F61" s="321" t="str">
        <f t="shared" ref="F61:N61" si="7">IF(F$8="Kérjük, válasszon!","",$E$61)</f>
        <v/>
      </c>
      <c r="G61" s="321" t="str">
        <f t="shared" si="7"/>
        <v/>
      </c>
      <c r="H61" s="321" t="str">
        <f t="shared" si="7"/>
        <v/>
      </c>
      <c r="I61" s="321" t="str">
        <f t="shared" si="7"/>
        <v/>
      </c>
      <c r="J61" s="321" t="str">
        <f t="shared" si="7"/>
        <v/>
      </c>
      <c r="K61" s="321" t="str">
        <f t="shared" si="7"/>
        <v/>
      </c>
      <c r="L61" s="321" t="str">
        <f t="shared" si="7"/>
        <v/>
      </c>
      <c r="M61" s="321" t="str">
        <f t="shared" si="7"/>
        <v/>
      </c>
      <c r="N61" s="321" t="str">
        <f t="shared" si="7"/>
        <v/>
      </c>
      <c r="O61" s="319"/>
    </row>
    <row r="62" spans="2:15" s="73" customFormat="1" ht="14.25" customHeight="1" x14ac:dyDescent="0.2">
      <c r="B62" s="314"/>
      <c r="C62" s="315" t="s">
        <v>37</v>
      </c>
      <c r="D62" s="316" t="s">
        <v>237</v>
      </c>
      <c r="E62" s="322">
        <v>37.6</v>
      </c>
      <c r="F62" s="323" t="str">
        <f t="shared" ref="F62:N62" si="8">IF(F$8="Kérjük, válasszon!","",$E$62)</f>
        <v/>
      </c>
      <c r="G62" s="323" t="str">
        <f t="shared" si="8"/>
        <v/>
      </c>
      <c r="H62" s="323" t="str">
        <f t="shared" si="8"/>
        <v/>
      </c>
      <c r="I62" s="323" t="str">
        <f t="shared" si="8"/>
        <v/>
      </c>
      <c r="J62" s="323" t="str">
        <f t="shared" si="8"/>
        <v/>
      </c>
      <c r="K62" s="323" t="str">
        <f t="shared" si="8"/>
        <v/>
      </c>
      <c r="L62" s="323" t="str">
        <f t="shared" si="8"/>
        <v/>
      </c>
      <c r="M62" s="323" t="str">
        <f t="shared" si="8"/>
        <v/>
      </c>
      <c r="N62" s="323" t="str">
        <f t="shared" si="8"/>
        <v/>
      </c>
      <c r="O62" s="319"/>
    </row>
    <row r="63" spans="2:15" s="13" customFormat="1" ht="14.25" customHeight="1" x14ac:dyDescent="0.25">
      <c r="B63" s="324"/>
      <c r="C63" s="325"/>
      <c r="D63" s="326"/>
      <c r="E63" s="327"/>
      <c r="F63" s="327"/>
      <c r="G63" s="327"/>
      <c r="H63" s="327"/>
      <c r="I63" s="327"/>
      <c r="J63" s="327"/>
      <c r="K63" s="327"/>
      <c r="L63" s="327"/>
      <c r="M63" s="327"/>
      <c r="N63" s="327"/>
      <c r="O63" s="328"/>
    </row>
    <row r="64" spans="2:15" ht="14.25" customHeight="1" x14ac:dyDescent="0.25">
      <c r="B64" s="329"/>
    </row>
    <row r="65" spans="2:14" s="13" customFormat="1" ht="14.25" customHeight="1" x14ac:dyDescent="0.25">
      <c r="B65" s="330"/>
      <c r="C65" s="331"/>
      <c r="D65" s="15"/>
      <c r="E65" s="14"/>
      <c r="F65" s="14"/>
      <c r="G65" s="14"/>
      <c r="H65" s="14"/>
      <c r="I65" s="14"/>
      <c r="J65" s="14"/>
      <c r="K65" s="14"/>
      <c r="L65" s="14"/>
      <c r="M65" s="14"/>
      <c r="N65" s="14"/>
    </row>
  </sheetData>
  <mergeCells count="1">
    <mergeCell ref="B5:D5"/>
  </mergeCells>
  <conditionalFormatting sqref="E23:N23">
    <cfRule type="expression" dxfId="16" priority="1897">
      <formula>E$22="LCC Segédlet alapján"</formula>
    </cfRule>
  </conditionalFormatting>
  <conditionalFormatting sqref="E26:N28">
    <cfRule type="expression" dxfId="15" priority="5">
      <formula>E$8="Új létesítés tervezéssel"</formula>
    </cfRule>
  </conditionalFormatting>
  <conditionalFormatting sqref="E31:N33">
    <cfRule type="expression" dxfId="14" priority="4">
      <formula>E$8="Új létesítés tervezéssel"</formula>
    </cfRule>
  </conditionalFormatting>
  <conditionalFormatting sqref="E36:N38">
    <cfRule type="expression" dxfId="13" priority="3">
      <formula>E$8="Új létesítés tervezéssel"</formula>
    </cfRule>
  </conditionalFormatting>
  <conditionalFormatting sqref="E41:N43">
    <cfRule type="expression" dxfId="12" priority="2">
      <formula>E$8="Új létesítés tervezéssel"</formula>
    </cfRule>
  </conditionalFormatting>
  <conditionalFormatting sqref="E46:N48">
    <cfRule type="expression" dxfId="11" priority="1">
      <formula>E$8="Új létesítés tervezéssel"</formula>
    </cfRule>
  </conditionalFormatting>
  <pageMargins left="0.59027777777777801" right="0.59027777777777801" top="0.39374999999999999" bottom="0.78749999999999998" header="0.51180555555555496" footer="0.51180555555555496"/>
  <pageSetup firstPageNumber="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expression" priority="1926" id="{4988C955-E6D8-410F-B81C-50747CE9C24B}">
            <xm:f>E$8='6) Referencia adatok'!$F$8</xm:f>
            <x14:dxf>
              <fill>
                <patternFill>
                  <bgColor theme="1" tint="0.34998626667073579"/>
                </patternFill>
              </fill>
            </x14:dxf>
          </x14:cfRule>
          <xm:sqref>E11:N11</xm:sqref>
        </x14:conditionalFormatting>
        <x14:conditionalFormatting xmlns:xm="http://schemas.microsoft.com/office/excel/2006/main">
          <x14:cfRule type="expression" priority="1927" id="{75CA7AFC-92A1-4F38-A60E-8854D2D537DE}">
            <xm:f>E$51='6) Referencia adatok'!#REF!</xm:f>
            <x14:dxf>
              <font>
                <color auto="1"/>
              </font>
              <fill>
                <patternFill>
                  <bgColor theme="1" tint="0.34998626667073579"/>
                </patternFill>
              </fill>
            </x14:dxf>
          </x14:cfRule>
          <xm:sqref>E52:N53</xm:sqref>
        </x14:conditionalFormatting>
        <x14:conditionalFormatting xmlns:xm="http://schemas.microsoft.com/office/excel/2006/main">
          <x14:cfRule type="expression" priority="1928" id="{629D6C7D-99D5-45F8-B178-8303AE91921E}">
            <xm:f>E$59='6) Referencia adatok'!$F$22</xm:f>
            <x14:dxf>
              <fill>
                <patternFill>
                  <bgColor theme="1" tint="0.34998626667073579"/>
                </patternFill>
              </fill>
            </x14:dxf>
          </x14:cfRule>
          <xm:sqref>E60:N60</xm:sqref>
        </x14:conditionalFormatting>
        <x14:conditionalFormatting xmlns:xm="http://schemas.microsoft.com/office/excel/2006/main">
          <x14:cfRule type="expression" priority="1929" id="{66C107C1-52BA-4724-8E66-B361ABD797AA}">
            <xm:f>E$59='6) Referencia adatok'!$F$21</xm:f>
            <x14:dxf>
              <fill>
                <patternFill>
                  <bgColor theme="1" tint="0.34998626667073579"/>
                </patternFill>
              </fill>
            </x14:dxf>
          </x14:cfRule>
          <xm:sqref>E61:N61 F62:N62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'6) Referencia adatok'!$F$12:$F$14</xm:f>
          </x14:formula1>
          <xm:sqref>E22:N22</xm:sqref>
        </x14:dataValidation>
        <x14:dataValidation type="list" allowBlank="1" showInputMessage="1" showErrorMessage="1" xr:uid="{00000000-0002-0000-0200-000001000000}">
          <x14:formula1>
            <xm:f>'6) Referencia adatok'!$F$5:$F$8</xm:f>
          </x14:formula1>
          <xm:sqref>E8:N8</xm:sqref>
        </x14:dataValidation>
        <x14:dataValidation type="list" allowBlank="1" showInputMessage="1" showErrorMessage="1" xr:uid="{00000000-0002-0000-0200-000002000000}">
          <x14:formula1>
            <xm:f>'6) Referencia adatok'!$F$19:$F$22</xm:f>
          </x14:formula1>
          <xm:sqref>E59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3C0F5"/>
  </sheetPr>
  <dimension ref="A1:AMR109"/>
  <sheetViews>
    <sheetView showGridLines="0" zoomScale="70" zoomScaleNormal="70" workbookViewId="0">
      <selection activeCell="E19" sqref="E19"/>
    </sheetView>
  </sheetViews>
  <sheetFormatPr defaultColWidth="8.81640625" defaultRowHeight="13.8" outlineLevelRow="1" outlineLevelCol="1" x14ac:dyDescent="0.25"/>
  <cols>
    <col min="1" max="2" width="3.81640625" style="1" customWidth="1"/>
    <col min="3" max="3" width="74.36328125" style="1" customWidth="1"/>
    <col min="4" max="4" width="12" style="1" customWidth="1"/>
    <col min="5" max="5" width="28.1796875" style="360" bestFit="1" customWidth="1"/>
    <col min="6" max="6" width="28.81640625" style="360" bestFit="1" customWidth="1" outlineLevel="1"/>
    <col min="7" max="7" width="26.81640625" style="360" customWidth="1" outlineLevel="1"/>
    <col min="8" max="14" width="25.1796875" style="360" customWidth="1" outlineLevel="1"/>
    <col min="15" max="15" width="4.453125" style="1" customWidth="1"/>
    <col min="16" max="1032" width="10.6328125" style="1" customWidth="1"/>
  </cols>
  <sheetData>
    <row r="1" spans="2:15" s="235" customFormat="1" ht="27.6" x14ac:dyDescent="0.45">
      <c r="B1" s="235" t="s">
        <v>181</v>
      </c>
      <c r="D1" s="236"/>
      <c r="E1" s="332"/>
      <c r="F1" s="332"/>
      <c r="G1" s="332"/>
      <c r="H1" s="332"/>
      <c r="I1" s="332"/>
      <c r="J1" s="332"/>
      <c r="K1" s="332"/>
      <c r="L1" s="332"/>
      <c r="M1" s="332"/>
      <c r="N1" s="332"/>
    </row>
    <row r="2" spans="2:15" s="73" customFormat="1" ht="14.25" customHeight="1" x14ac:dyDescent="0.25">
      <c r="B2" s="333" t="s">
        <v>188</v>
      </c>
      <c r="C2" s="333"/>
      <c r="D2" s="334"/>
      <c r="E2" s="335"/>
      <c r="F2" s="335"/>
      <c r="G2" s="335"/>
      <c r="H2" s="335"/>
      <c r="I2" s="335"/>
      <c r="J2" s="335"/>
      <c r="K2" s="335"/>
      <c r="L2" s="335"/>
      <c r="M2" s="335"/>
      <c r="N2" s="335"/>
      <c r="O2" s="336"/>
    </row>
    <row r="3" spans="2:15" s="73" customFormat="1" ht="14.25" customHeight="1" x14ac:dyDescent="0.25">
      <c r="B3" s="336" t="s">
        <v>45</v>
      </c>
      <c r="C3" s="337"/>
      <c r="D3" s="338"/>
      <c r="E3" s="339"/>
      <c r="F3" s="339"/>
      <c r="G3" s="339"/>
      <c r="H3" s="339"/>
      <c r="I3" s="339"/>
      <c r="J3" s="339"/>
      <c r="K3" s="339"/>
      <c r="L3" s="339"/>
      <c r="M3" s="339"/>
      <c r="N3" s="339"/>
      <c r="O3" s="336"/>
    </row>
    <row r="4" spans="2:15" s="73" customFormat="1" ht="14.25" customHeight="1" x14ac:dyDescent="0.25">
      <c r="B4" s="340"/>
      <c r="C4" s="91"/>
      <c r="D4" s="341"/>
      <c r="E4" s="342"/>
      <c r="F4" s="342"/>
      <c r="G4" s="342"/>
      <c r="H4" s="342"/>
      <c r="I4" s="342"/>
      <c r="J4" s="342"/>
      <c r="K4" s="342"/>
      <c r="L4" s="342"/>
      <c r="M4" s="342"/>
      <c r="N4" s="342"/>
    </row>
    <row r="5" spans="2:15" s="73" customFormat="1" ht="14.25" customHeight="1" x14ac:dyDescent="0.25">
      <c r="B5" s="343"/>
      <c r="C5" s="344"/>
      <c r="D5" s="345"/>
      <c r="E5" s="346"/>
      <c r="F5" s="346"/>
      <c r="G5" s="346"/>
      <c r="H5" s="346"/>
      <c r="I5" s="346"/>
      <c r="J5" s="346"/>
      <c r="K5" s="346"/>
      <c r="L5" s="346"/>
      <c r="M5" s="346"/>
      <c r="N5" s="346"/>
      <c r="O5" s="347"/>
    </row>
    <row r="6" spans="2:15" s="73" customFormat="1" ht="14.25" customHeight="1" x14ac:dyDescent="0.25">
      <c r="B6" s="348"/>
      <c r="C6" s="349" t="s">
        <v>189</v>
      </c>
      <c r="D6" s="350"/>
      <c r="E6" s="351"/>
      <c r="F6" s="352"/>
      <c r="G6" s="353"/>
      <c r="H6" s="342"/>
      <c r="I6" s="342"/>
      <c r="J6" s="342"/>
      <c r="K6" s="342"/>
      <c r="L6" s="342"/>
      <c r="M6" s="342"/>
      <c r="N6" s="342"/>
      <c r="O6" s="354"/>
    </row>
    <row r="7" spans="2:15" ht="15" customHeight="1" x14ac:dyDescent="0.25">
      <c r="B7" s="355"/>
      <c r="C7" s="356"/>
      <c r="D7" s="357"/>
      <c r="E7" s="358"/>
      <c r="F7" s="358"/>
      <c r="G7" s="358"/>
      <c r="H7" s="358"/>
      <c r="I7" s="358"/>
      <c r="J7" s="358"/>
      <c r="K7" s="358"/>
      <c r="L7" s="358"/>
      <c r="M7" s="358"/>
      <c r="N7" s="358"/>
      <c r="O7" s="354"/>
    </row>
    <row r="8" spans="2:15" ht="15" customHeight="1" x14ac:dyDescent="0.25">
      <c r="B8" s="355"/>
      <c r="C8" s="266" t="s">
        <v>180</v>
      </c>
      <c r="D8" s="357"/>
      <c r="E8" s="359" t="str">
        <f>IF('3) Ajánlatkérői alapadatok'!E$8="Kérjük, válasszon!","",'3) Ajánlatkérői alapadatok'!E$8)</f>
        <v/>
      </c>
      <c r="F8" s="359" t="str">
        <f>IF('3) Ajánlatkérői alapadatok'!F$8="Kérjük, válasszon!","",'3) Ajánlatkérői alapadatok'!F$8)</f>
        <v/>
      </c>
      <c r="G8" s="359" t="str">
        <f>IF('3) Ajánlatkérői alapadatok'!G$8="Kérjük, válasszon!","",'3) Ajánlatkérői alapadatok'!G$8)</f>
        <v/>
      </c>
      <c r="H8" s="359" t="str">
        <f>IF('3) Ajánlatkérői alapadatok'!H$8="Kérjük, válasszon!","",'3) Ajánlatkérői alapadatok'!H$8)</f>
        <v/>
      </c>
      <c r="I8" s="359" t="str">
        <f>IF('3) Ajánlatkérői alapadatok'!I$8="Kérjük, válasszon!","",'3) Ajánlatkérői alapadatok'!I$8)</f>
        <v/>
      </c>
      <c r="J8" s="359" t="str">
        <f>IF('3) Ajánlatkérői alapadatok'!J$8="Kérjük, válasszon!","",'3) Ajánlatkérői alapadatok'!J$8)</f>
        <v/>
      </c>
      <c r="K8" s="359" t="str">
        <f>IF('3) Ajánlatkérői alapadatok'!K$8="Kérjük, válasszon!","",'3) Ajánlatkérői alapadatok'!K$8)</f>
        <v/>
      </c>
      <c r="L8" s="359" t="str">
        <f>IF('3) Ajánlatkérői alapadatok'!L$8="Kérjük, válasszon!","",'3) Ajánlatkérői alapadatok'!L$8)</f>
        <v/>
      </c>
      <c r="M8" s="359" t="str">
        <f>IF('3) Ajánlatkérői alapadatok'!M$8="Kérjük, válasszon!","",'3) Ajánlatkérői alapadatok'!M$8)</f>
        <v/>
      </c>
      <c r="N8" s="359" t="str">
        <f>IF('3) Ajánlatkérői alapadatok'!N$8="Kérjük, válasszon!","",'3) Ajánlatkérői alapadatok'!N$8)</f>
        <v/>
      </c>
      <c r="O8" s="354"/>
    </row>
    <row r="9" spans="2:15" ht="15" customHeight="1" x14ac:dyDescent="0.25">
      <c r="B9" s="355"/>
      <c r="C9" s="266"/>
      <c r="D9" s="357"/>
      <c r="E9" s="358"/>
      <c r="F9" s="358"/>
      <c r="G9" s="358"/>
      <c r="H9" s="358"/>
      <c r="I9" s="358"/>
      <c r="J9" s="358"/>
      <c r="K9" s="358"/>
      <c r="L9" s="358"/>
      <c r="M9" s="358"/>
      <c r="N9" s="358"/>
      <c r="O9" s="354"/>
    </row>
    <row r="10" spans="2:15" ht="15" customHeight="1" x14ac:dyDescent="0.25">
      <c r="B10" s="355"/>
      <c r="C10" s="266" t="s">
        <v>161</v>
      </c>
      <c r="D10" s="357"/>
      <c r="O10" s="354"/>
    </row>
    <row r="11" spans="2:15" ht="15" customHeight="1" x14ac:dyDescent="0.25">
      <c r="B11" s="361"/>
      <c r="C11" s="362" t="s">
        <v>297</v>
      </c>
      <c r="D11" s="357"/>
      <c r="E11" s="359" t="str">
        <f>IF('3) Ajánlatkérői alapadatok'!E8="Kérjük, válasszon!","",'3) Ajánlatkérői alapadatok'!E$10)</f>
        <v/>
      </c>
      <c r="F11" s="359" t="str">
        <f>IF('3) Ajánlatkérői alapadatok'!F8="Kérjük, válasszon!","",'3) Ajánlatkérői alapadatok'!F$10)</f>
        <v/>
      </c>
      <c r="G11" s="359" t="str">
        <f>IF('3) Ajánlatkérői alapadatok'!G8="Kérjük, válasszon!","",'3) Ajánlatkérői alapadatok'!G$10)</f>
        <v/>
      </c>
      <c r="H11" s="359" t="str">
        <f>IF('3) Ajánlatkérői alapadatok'!H8="Kérjük, válasszon!","",'3) Ajánlatkérői alapadatok'!H$10)</f>
        <v/>
      </c>
      <c r="I11" s="359" t="str">
        <f>IF('3) Ajánlatkérői alapadatok'!I8="Kérjük, válasszon!","",'3) Ajánlatkérői alapadatok'!I$10)</f>
        <v/>
      </c>
      <c r="J11" s="359" t="str">
        <f>IF('3) Ajánlatkérői alapadatok'!J8="Kérjük, válasszon!","",'3) Ajánlatkérői alapadatok'!J$10)</f>
        <v/>
      </c>
      <c r="K11" s="359" t="str">
        <f>IF('3) Ajánlatkérői alapadatok'!K8="Kérjük, válasszon!","",'3) Ajánlatkérői alapadatok'!K$10)</f>
        <v/>
      </c>
      <c r="L11" s="359" t="str">
        <f>IF('3) Ajánlatkérői alapadatok'!L8="Kérjük, válasszon!","",'3) Ajánlatkérői alapadatok'!L$10)</f>
        <v/>
      </c>
      <c r="M11" s="359" t="str">
        <f>IF('3) Ajánlatkérői alapadatok'!M8="Kérjük, válasszon!","",'3) Ajánlatkérői alapadatok'!M$10)</f>
        <v/>
      </c>
      <c r="N11" s="359" t="str">
        <f>IF('3) Ajánlatkérői alapadatok'!N8="Kérjük, válasszon!","",'3) Ajánlatkérői alapadatok'!N$10)</f>
        <v/>
      </c>
      <c r="O11" s="354"/>
    </row>
    <row r="12" spans="2:15" ht="15" customHeight="1" x14ac:dyDescent="0.25">
      <c r="B12" s="361"/>
      <c r="C12" s="304" t="s">
        <v>396</v>
      </c>
      <c r="D12" s="357" t="s">
        <v>25</v>
      </c>
      <c r="E12" s="359" t="str">
        <f>IF(E$8="","",'3) Ajánlatkérői alapadatok'!E$11)</f>
        <v/>
      </c>
      <c r="F12" s="359" t="str">
        <f>IF(F$8="","",'3) Ajánlatkérői alapadatok'!F$11)</f>
        <v/>
      </c>
      <c r="G12" s="359" t="str">
        <f>IF(G$8="","",'3) Ajánlatkérői alapadatok'!G$11)</f>
        <v/>
      </c>
      <c r="H12" s="359" t="str">
        <f>IF(H$8="","",'3) Ajánlatkérői alapadatok'!H$11)</f>
        <v/>
      </c>
      <c r="I12" s="359" t="str">
        <f>IF(I$8="","",'3) Ajánlatkérői alapadatok'!I$11)</f>
        <v/>
      </c>
      <c r="J12" s="359" t="str">
        <f>IF(J$8="","",'3) Ajánlatkérői alapadatok'!J$11)</f>
        <v/>
      </c>
      <c r="K12" s="359" t="str">
        <f>IF(K$8="","",'3) Ajánlatkérői alapadatok'!K$11)</f>
        <v/>
      </c>
      <c r="L12" s="359" t="str">
        <f>IF(L$8="","",'3) Ajánlatkérői alapadatok'!L$11)</f>
        <v/>
      </c>
      <c r="M12" s="359" t="str">
        <f>IF(M$8="","",'3) Ajánlatkérői alapadatok'!M$11)</f>
        <v/>
      </c>
      <c r="N12" s="359" t="str">
        <f>IF(N$8="","",'3) Ajánlatkérői alapadatok'!N$11)</f>
        <v/>
      </c>
      <c r="O12" s="354"/>
    </row>
    <row r="13" spans="2:15" ht="15" customHeight="1" x14ac:dyDescent="0.25">
      <c r="B13" s="363"/>
      <c r="C13" s="331"/>
      <c r="D13" s="15"/>
      <c r="E13" s="358"/>
      <c r="F13" s="358"/>
      <c r="G13" s="358"/>
      <c r="H13" s="358"/>
      <c r="I13" s="358"/>
      <c r="J13" s="358"/>
      <c r="K13" s="358"/>
      <c r="L13" s="358"/>
      <c r="M13" s="358"/>
      <c r="N13" s="358"/>
      <c r="O13" s="354"/>
    </row>
    <row r="14" spans="2:15" ht="15" customHeight="1" x14ac:dyDescent="0.25">
      <c r="B14" s="361"/>
      <c r="C14" s="266" t="s">
        <v>190</v>
      </c>
      <c r="D14" s="357"/>
      <c r="E14" s="359" t="str">
        <f>IF(E8="","",'3) Ajánlatkérői alapadatok'!E$22)</f>
        <v/>
      </c>
      <c r="F14" s="359" t="str">
        <f>IF(F8="","",'3) Ajánlatkérői alapadatok'!F$22)</f>
        <v/>
      </c>
      <c r="G14" s="359" t="str">
        <f>IF(G8="","",'3) Ajánlatkérői alapadatok'!G$22)</f>
        <v/>
      </c>
      <c r="H14" s="359" t="str">
        <f>IF(H8="","",'3) Ajánlatkérői alapadatok'!H$22)</f>
        <v/>
      </c>
      <c r="I14" s="359" t="str">
        <f>IF(I8="","",'3) Ajánlatkérői alapadatok'!I$22)</f>
        <v/>
      </c>
      <c r="J14" s="359" t="str">
        <f>IF(J8="","",'3) Ajánlatkérői alapadatok'!J$22)</f>
        <v/>
      </c>
      <c r="K14" s="359" t="str">
        <f>IF(K8="","",'3) Ajánlatkérői alapadatok'!K$22)</f>
        <v/>
      </c>
      <c r="L14" s="359" t="str">
        <f>IF(L8="","",'3) Ajánlatkérői alapadatok'!L$22)</f>
        <v/>
      </c>
      <c r="M14" s="359" t="str">
        <f>IF(M8="","",'3) Ajánlatkérői alapadatok'!M$22)</f>
        <v/>
      </c>
      <c r="N14" s="359" t="str">
        <f>IF(N8="","",'3) Ajánlatkérői alapadatok'!N$22)</f>
        <v/>
      </c>
      <c r="O14" s="354"/>
    </row>
    <row r="15" spans="2:15" ht="15" customHeight="1" x14ac:dyDescent="0.25">
      <c r="B15" s="361"/>
      <c r="C15" s="304" t="s">
        <v>298</v>
      </c>
      <c r="D15" s="15" t="s">
        <v>4</v>
      </c>
      <c r="E15" s="359" t="str">
        <f>IF(E$14="AECI alapján",'3) Ajánlatkérői alapadatok'!E$23,"")</f>
        <v/>
      </c>
      <c r="F15" s="359" t="str">
        <f>IF(F$14="AECI alapján",'3) Ajánlatkérői alapadatok'!F$23,"")</f>
        <v/>
      </c>
      <c r="G15" s="359" t="str">
        <f>IF(G$14="AECI alapján",'3) Ajánlatkérői alapadatok'!G$23,"")</f>
        <v/>
      </c>
      <c r="H15" s="359" t="str">
        <f>IF(H$14="AECI alapján",'3) Ajánlatkérői alapadatok'!H$23,"")</f>
        <v/>
      </c>
      <c r="I15" s="359" t="str">
        <f>IF(I$14="AECI alapján",'3) Ajánlatkérői alapadatok'!I$23,"")</f>
        <v/>
      </c>
      <c r="J15" s="359" t="str">
        <f>IF(J$14="AECI alapján",'3) Ajánlatkérői alapadatok'!J$23,"")</f>
        <v/>
      </c>
      <c r="K15" s="359" t="str">
        <f>IF(K$14="AECI alapján",'3) Ajánlatkérői alapadatok'!K$23,"")</f>
        <v/>
      </c>
      <c r="L15" s="359" t="str">
        <f>IF(L$14="AECI alapján",'3) Ajánlatkérői alapadatok'!L$23,"")</f>
        <v/>
      </c>
      <c r="M15" s="359" t="str">
        <f>IF(M$14="AECI alapján",'3) Ajánlatkérői alapadatok'!M$23,"")</f>
        <v/>
      </c>
      <c r="N15" s="359" t="str">
        <f>IF(N$14="AECI alapján",'3) Ajánlatkérői alapadatok'!N$23,"")</f>
        <v/>
      </c>
      <c r="O15" s="354"/>
    </row>
    <row r="16" spans="2:15" ht="15" customHeight="1" x14ac:dyDescent="0.25">
      <c r="B16" s="364"/>
      <c r="C16" s="304" t="s">
        <v>26</v>
      </c>
      <c r="D16" s="15" t="s">
        <v>198</v>
      </c>
      <c r="E16" s="365"/>
      <c r="F16" s="365"/>
      <c r="G16" s="365"/>
      <c r="H16" s="365"/>
      <c r="I16" s="365"/>
      <c r="J16" s="365"/>
      <c r="K16" s="365"/>
      <c r="L16" s="365"/>
      <c r="M16" s="365"/>
      <c r="N16" s="366"/>
      <c r="O16" s="354"/>
    </row>
    <row r="17" spans="1:1032" ht="15" customHeight="1" x14ac:dyDescent="0.25">
      <c r="B17" s="364"/>
      <c r="C17" s="13"/>
      <c r="D17" s="290"/>
      <c r="E17" s="367"/>
      <c r="F17" s="367"/>
      <c r="G17" s="367"/>
      <c r="H17" s="367"/>
      <c r="I17" s="367"/>
      <c r="J17" s="367"/>
      <c r="K17" s="367"/>
      <c r="L17" s="367"/>
      <c r="M17" s="367"/>
      <c r="N17" s="367"/>
      <c r="O17" s="354"/>
    </row>
    <row r="18" spans="1:1032" ht="15" customHeight="1" x14ac:dyDescent="0.25">
      <c r="B18" s="368" t="s">
        <v>54</v>
      </c>
      <c r="C18" s="266" t="s">
        <v>240</v>
      </c>
      <c r="D18" s="15"/>
      <c r="E18" s="130"/>
      <c r="F18" s="130"/>
      <c r="G18" s="130"/>
      <c r="H18" s="130"/>
      <c r="I18" s="130"/>
      <c r="J18" s="130"/>
      <c r="K18" s="130"/>
      <c r="L18" s="130"/>
      <c r="M18" s="130"/>
      <c r="N18" s="130"/>
      <c r="O18" s="354"/>
    </row>
    <row r="19" spans="1:1032" ht="15" customHeight="1" x14ac:dyDescent="0.25">
      <c r="B19" s="368" t="s">
        <v>54</v>
      </c>
      <c r="C19" s="304" t="s">
        <v>332</v>
      </c>
      <c r="D19" s="15" t="s">
        <v>25</v>
      </c>
      <c r="E19" s="369"/>
      <c r="F19" s="369"/>
      <c r="G19" s="369"/>
      <c r="H19" s="369"/>
      <c r="I19" s="369"/>
      <c r="J19" s="369"/>
      <c r="K19" s="369"/>
      <c r="L19" s="369"/>
      <c r="M19" s="369"/>
      <c r="N19" s="369"/>
      <c r="O19" s="354"/>
    </row>
    <row r="20" spans="1:1032" ht="15" customHeight="1" x14ac:dyDescent="0.25">
      <c r="B20" s="368"/>
      <c r="C20" s="304" t="s">
        <v>242</v>
      </c>
      <c r="D20" s="15" t="s">
        <v>194</v>
      </c>
      <c r="E20" s="369"/>
      <c r="F20" s="369"/>
      <c r="G20" s="369"/>
      <c r="H20" s="369"/>
      <c r="I20" s="369"/>
      <c r="J20" s="369"/>
      <c r="K20" s="369"/>
      <c r="L20" s="369"/>
      <c r="M20" s="369"/>
      <c r="N20" s="369"/>
      <c r="O20" s="354"/>
    </row>
    <row r="21" spans="1:1032" ht="15" customHeight="1" x14ac:dyDescent="0.25">
      <c r="B21" s="368" t="s">
        <v>54</v>
      </c>
      <c r="C21" s="304" t="s">
        <v>243</v>
      </c>
      <c r="D21" s="15" t="s">
        <v>194</v>
      </c>
      <c r="E21" s="369"/>
      <c r="F21" s="369"/>
      <c r="G21" s="369"/>
      <c r="H21" s="369"/>
      <c r="I21" s="369"/>
      <c r="J21" s="369"/>
      <c r="K21" s="369"/>
      <c r="L21" s="369"/>
      <c r="M21" s="369"/>
      <c r="N21" s="369"/>
      <c r="O21" s="354"/>
    </row>
    <row r="22" spans="1:1032" ht="15" customHeight="1" x14ac:dyDescent="0.25">
      <c r="B22" s="370"/>
      <c r="C22" s="13"/>
      <c r="D22" s="15"/>
      <c r="E22" s="371"/>
      <c r="F22" s="371"/>
      <c r="G22" s="371"/>
      <c r="H22" s="371"/>
      <c r="I22" s="371"/>
      <c r="J22" s="371"/>
      <c r="K22" s="371"/>
      <c r="L22" s="371"/>
      <c r="M22" s="371"/>
      <c r="N22" s="371"/>
      <c r="O22" s="354"/>
    </row>
    <row r="23" spans="1:1032" ht="15" customHeight="1" x14ac:dyDescent="0.25">
      <c r="B23" s="368" t="s">
        <v>54</v>
      </c>
      <c r="C23" s="266" t="s">
        <v>300</v>
      </c>
      <c r="D23" s="15"/>
      <c r="E23" s="300"/>
      <c r="F23" s="300"/>
      <c r="G23" s="300"/>
      <c r="H23" s="300"/>
      <c r="I23" s="300"/>
      <c r="J23" s="300"/>
      <c r="K23" s="300"/>
      <c r="L23" s="300"/>
      <c r="M23" s="300"/>
      <c r="N23" s="300"/>
      <c r="O23" s="354"/>
    </row>
    <row r="24" spans="1:1032" s="378" customFormat="1" ht="15" customHeight="1" x14ac:dyDescent="0.25">
      <c r="A24" s="372"/>
      <c r="B24" s="373"/>
      <c r="C24" s="374" t="s">
        <v>257</v>
      </c>
      <c r="D24" s="375" t="s">
        <v>350</v>
      </c>
      <c r="E24" s="376"/>
      <c r="F24" s="376"/>
      <c r="G24" s="376"/>
      <c r="H24" s="376"/>
      <c r="I24" s="376"/>
      <c r="J24" s="376"/>
      <c r="K24" s="376"/>
      <c r="L24" s="376"/>
      <c r="M24" s="376"/>
      <c r="N24" s="376"/>
      <c r="O24" s="377"/>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72"/>
      <c r="EV24" s="372"/>
      <c r="EW24" s="372"/>
      <c r="EX24" s="372"/>
      <c r="EY24" s="372"/>
      <c r="EZ24" s="372"/>
      <c r="FA24" s="372"/>
      <c r="FB24" s="372"/>
      <c r="FC24" s="372"/>
      <c r="FD24" s="372"/>
      <c r="FE24" s="372"/>
      <c r="FF24" s="372"/>
      <c r="FG24" s="372"/>
      <c r="FH24" s="372"/>
      <c r="FI24" s="372"/>
      <c r="FJ24" s="372"/>
      <c r="FK24" s="372"/>
      <c r="FL24" s="372"/>
      <c r="FM24" s="372"/>
      <c r="FN24" s="372"/>
      <c r="FO24" s="372"/>
      <c r="FP24" s="372"/>
      <c r="FQ24" s="372"/>
      <c r="FR24" s="372"/>
      <c r="FS24" s="372"/>
      <c r="FT24" s="372"/>
      <c r="FU24" s="372"/>
      <c r="FV24" s="372"/>
      <c r="FW24" s="372"/>
      <c r="FX24" s="372"/>
      <c r="FY24" s="372"/>
      <c r="FZ24" s="372"/>
      <c r="GA24" s="372"/>
      <c r="GB24" s="372"/>
      <c r="GC24" s="372"/>
      <c r="GD24" s="372"/>
      <c r="GE24" s="372"/>
      <c r="GF24" s="372"/>
      <c r="GG24" s="372"/>
      <c r="GH24" s="372"/>
      <c r="GI24" s="372"/>
      <c r="GJ24" s="372"/>
      <c r="GK24" s="372"/>
      <c r="GL24" s="372"/>
      <c r="GM24" s="372"/>
      <c r="GN24" s="372"/>
      <c r="GO24" s="372"/>
      <c r="GP24" s="372"/>
      <c r="GQ24" s="372"/>
      <c r="GR24" s="372"/>
      <c r="GS24" s="372"/>
      <c r="GT24" s="372"/>
      <c r="GU24" s="372"/>
      <c r="GV24" s="372"/>
      <c r="GW24" s="372"/>
      <c r="GX24" s="372"/>
      <c r="GY24" s="372"/>
      <c r="GZ24" s="372"/>
      <c r="HA24" s="372"/>
      <c r="HB24" s="372"/>
      <c r="HC24" s="372"/>
      <c r="HD24" s="372"/>
      <c r="HE24" s="372"/>
      <c r="HF24" s="372"/>
      <c r="HG24" s="372"/>
      <c r="HH24" s="372"/>
      <c r="HI24" s="372"/>
      <c r="HJ24" s="372"/>
      <c r="HK24" s="372"/>
      <c r="HL24" s="372"/>
      <c r="HM24" s="372"/>
      <c r="HN24" s="372"/>
      <c r="HO24" s="372"/>
      <c r="HP24" s="372"/>
      <c r="HQ24" s="372"/>
      <c r="HR24" s="372"/>
      <c r="HS24" s="372"/>
      <c r="HT24" s="372"/>
      <c r="HU24" s="372"/>
      <c r="HV24" s="372"/>
      <c r="HW24" s="372"/>
      <c r="HX24" s="372"/>
      <c r="HY24" s="372"/>
      <c r="HZ24" s="372"/>
      <c r="IA24" s="372"/>
      <c r="IB24" s="372"/>
      <c r="IC24" s="372"/>
      <c r="ID24" s="372"/>
      <c r="IE24" s="372"/>
      <c r="IF24" s="372"/>
      <c r="IG24" s="372"/>
      <c r="IH24" s="372"/>
      <c r="II24" s="372"/>
      <c r="IJ24" s="372"/>
      <c r="IK24" s="372"/>
      <c r="IL24" s="372"/>
      <c r="IM24" s="372"/>
      <c r="IN24" s="372"/>
      <c r="IO24" s="372"/>
      <c r="IP24" s="372"/>
      <c r="IQ24" s="372"/>
      <c r="IR24" s="372"/>
      <c r="IS24" s="372"/>
      <c r="IT24" s="372"/>
      <c r="IU24" s="372"/>
      <c r="IV24" s="372"/>
      <c r="IW24" s="372"/>
      <c r="IX24" s="372"/>
      <c r="IY24" s="372"/>
      <c r="IZ24" s="372"/>
      <c r="JA24" s="372"/>
      <c r="JB24" s="372"/>
      <c r="JC24" s="372"/>
      <c r="JD24" s="372"/>
      <c r="JE24" s="372"/>
      <c r="JF24" s="372"/>
      <c r="JG24" s="372"/>
      <c r="JH24" s="372"/>
      <c r="JI24" s="372"/>
      <c r="JJ24" s="372"/>
      <c r="JK24" s="372"/>
      <c r="JL24" s="372"/>
      <c r="JM24" s="372"/>
      <c r="JN24" s="372"/>
      <c r="JO24" s="372"/>
      <c r="JP24" s="372"/>
      <c r="JQ24" s="372"/>
      <c r="JR24" s="372"/>
      <c r="JS24" s="372"/>
      <c r="JT24" s="372"/>
      <c r="JU24" s="372"/>
      <c r="JV24" s="372"/>
      <c r="JW24" s="372"/>
      <c r="JX24" s="372"/>
      <c r="JY24" s="372"/>
      <c r="JZ24" s="372"/>
      <c r="KA24" s="372"/>
      <c r="KB24" s="372"/>
      <c r="KC24" s="372"/>
      <c r="KD24" s="372"/>
      <c r="KE24" s="372"/>
      <c r="KF24" s="372"/>
      <c r="KG24" s="372"/>
      <c r="KH24" s="372"/>
      <c r="KI24" s="372"/>
      <c r="KJ24" s="372"/>
      <c r="KK24" s="372"/>
      <c r="KL24" s="372"/>
      <c r="KM24" s="372"/>
      <c r="KN24" s="372"/>
      <c r="KO24" s="372"/>
      <c r="KP24" s="372"/>
      <c r="KQ24" s="372"/>
      <c r="KR24" s="372"/>
      <c r="KS24" s="372"/>
      <c r="KT24" s="372"/>
      <c r="KU24" s="372"/>
      <c r="KV24" s="372"/>
      <c r="KW24" s="372"/>
      <c r="KX24" s="372"/>
      <c r="KY24" s="372"/>
      <c r="KZ24" s="372"/>
      <c r="LA24" s="372"/>
      <c r="LB24" s="372"/>
      <c r="LC24" s="372"/>
      <c r="LD24" s="372"/>
      <c r="LE24" s="372"/>
      <c r="LF24" s="372"/>
      <c r="LG24" s="372"/>
      <c r="LH24" s="372"/>
      <c r="LI24" s="372"/>
      <c r="LJ24" s="372"/>
      <c r="LK24" s="372"/>
      <c r="LL24" s="372"/>
      <c r="LM24" s="372"/>
      <c r="LN24" s="372"/>
      <c r="LO24" s="372"/>
      <c r="LP24" s="372"/>
      <c r="LQ24" s="372"/>
      <c r="LR24" s="372"/>
      <c r="LS24" s="372"/>
      <c r="LT24" s="372"/>
      <c r="LU24" s="372"/>
      <c r="LV24" s="372"/>
      <c r="LW24" s="372"/>
      <c r="LX24" s="372"/>
      <c r="LY24" s="372"/>
      <c r="LZ24" s="372"/>
      <c r="MA24" s="372"/>
      <c r="MB24" s="372"/>
      <c r="MC24" s="372"/>
      <c r="MD24" s="372"/>
      <c r="ME24" s="372"/>
      <c r="MF24" s="372"/>
      <c r="MG24" s="372"/>
      <c r="MH24" s="372"/>
      <c r="MI24" s="372"/>
      <c r="MJ24" s="372"/>
      <c r="MK24" s="372"/>
      <c r="ML24" s="372"/>
      <c r="MM24" s="372"/>
      <c r="MN24" s="372"/>
      <c r="MO24" s="372"/>
      <c r="MP24" s="372"/>
      <c r="MQ24" s="372"/>
      <c r="MR24" s="372"/>
      <c r="MS24" s="372"/>
      <c r="MT24" s="372"/>
      <c r="MU24" s="372"/>
      <c r="MV24" s="372"/>
      <c r="MW24" s="372"/>
      <c r="MX24" s="372"/>
      <c r="MY24" s="372"/>
      <c r="MZ24" s="372"/>
      <c r="NA24" s="372"/>
      <c r="NB24" s="372"/>
      <c r="NC24" s="372"/>
      <c r="ND24" s="372"/>
      <c r="NE24" s="372"/>
      <c r="NF24" s="372"/>
      <c r="NG24" s="372"/>
      <c r="NH24" s="372"/>
      <c r="NI24" s="372"/>
      <c r="NJ24" s="372"/>
      <c r="NK24" s="372"/>
      <c r="NL24" s="372"/>
      <c r="NM24" s="372"/>
      <c r="NN24" s="372"/>
      <c r="NO24" s="372"/>
      <c r="NP24" s="372"/>
      <c r="NQ24" s="372"/>
      <c r="NR24" s="372"/>
      <c r="NS24" s="372"/>
      <c r="NT24" s="372"/>
      <c r="NU24" s="372"/>
      <c r="NV24" s="372"/>
      <c r="NW24" s="372"/>
      <c r="NX24" s="372"/>
      <c r="NY24" s="372"/>
      <c r="NZ24" s="372"/>
      <c r="OA24" s="372"/>
      <c r="OB24" s="372"/>
      <c r="OC24" s="372"/>
      <c r="OD24" s="372"/>
      <c r="OE24" s="372"/>
      <c r="OF24" s="372"/>
      <c r="OG24" s="372"/>
      <c r="OH24" s="372"/>
      <c r="OI24" s="372"/>
      <c r="OJ24" s="372"/>
      <c r="OK24" s="372"/>
      <c r="OL24" s="372"/>
      <c r="OM24" s="372"/>
      <c r="ON24" s="372"/>
      <c r="OO24" s="372"/>
      <c r="OP24" s="372"/>
      <c r="OQ24" s="372"/>
      <c r="OR24" s="372"/>
      <c r="OS24" s="372"/>
      <c r="OT24" s="372"/>
      <c r="OU24" s="372"/>
      <c r="OV24" s="372"/>
      <c r="OW24" s="372"/>
      <c r="OX24" s="372"/>
      <c r="OY24" s="372"/>
      <c r="OZ24" s="372"/>
      <c r="PA24" s="372"/>
      <c r="PB24" s="372"/>
      <c r="PC24" s="372"/>
      <c r="PD24" s="372"/>
      <c r="PE24" s="372"/>
      <c r="PF24" s="372"/>
      <c r="PG24" s="372"/>
      <c r="PH24" s="372"/>
      <c r="PI24" s="372"/>
      <c r="PJ24" s="372"/>
      <c r="PK24" s="372"/>
      <c r="PL24" s="372"/>
      <c r="PM24" s="372"/>
      <c r="PN24" s="372"/>
      <c r="PO24" s="372"/>
      <c r="PP24" s="372"/>
      <c r="PQ24" s="372"/>
      <c r="PR24" s="372"/>
      <c r="PS24" s="372"/>
      <c r="PT24" s="372"/>
      <c r="PU24" s="372"/>
      <c r="PV24" s="372"/>
      <c r="PW24" s="372"/>
      <c r="PX24" s="372"/>
      <c r="PY24" s="372"/>
      <c r="PZ24" s="372"/>
      <c r="QA24" s="372"/>
      <c r="QB24" s="372"/>
      <c r="QC24" s="372"/>
      <c r="QD24" s="372"/>
      <c r="QE24" s="372"/>
      <c r="QF24" s="372"/>
      <c r="QG24" s="372"/>
      <c r="QH24" s="372"/>
      <c r="QI24" s="372"/>
      <c r="QJ24" s="372"/>
      <c r="QK24" s="372"/>
      <c r="QL24" s="372"/>
      <c r="QM24" s="372"/>
      <c r="QN24" s="372"/>
      <c r="QO24" s="372"/>
      <c r="QP24" s="372"/>
      <c r="QQ24" s="372"/>
      <c r="QR24" s="372"/>
      <c r="QS24" s="372"/>
      <c r="QT24" s="372"/>
      <c r="QU24" s="372"/>
      <c r="QV24" s="372"/>
      <c r="QW24" s="372"/>
      <c r="QX24" s="372"/>
      <c r="QY24" s="372"/>
      <c r="QZ24" s="372"/>
      <c r="RA24" s="372"/>
      <c r="RB24" s="372"/>
      <c r="RC24" s="372"/>
      <c r="RD24" s="372"/>
      <c r="RE24" s="372"/>
      <c r="RF24" s="372"/>
      <c r="RG24" s="372"/>
      <c r="RH24" s="372"/>
      <c r="RI24" s="372"/>
      <c r="RJ24" s="372"/>
      <c r="RK24" s="372"/>
      <c r="RL24" s="372"/>
      <c r="RM24" s="372"/>
      <c r="RN24" s="372"/>
      <c r="RO24" s="372"/>
      <c r="RP24" s="372"/>
      <c r="RQ24" s="372"/>
      <c r="RR24" s="372"/>
      <c r="RS24" s="372"/>
      <c r="RT24" s="372"/>
      <c r="RU24" s="372"/>
      <c r="RV24" s="372"/>
      <c r="RW24" s="372"/>
      <c r="RX24" s="372"/>
      <c r="RY24" s="372"/>
      <c r="RZ24" s="372"/>
      <c r="SA24" s="372"/>
      <c r="SB24" s="372"/>
      <c r="SC24" s="372"/>
      <c r="SD24" s="372"/>
      <c r="SE24" s="372"/>
      <c r="SF24" s="372"/>
      <c r="SG24" s="372"/>
      <c r="SH24" s="372"/>
      <c r="SI24" s="372"/>
      <c r="SJ24" s="372"/>
      <c r="SK24" s="372"/>
      <c r="SL24" s="372"/>
      <c r="SM24" s="372"/>
      <c r="SN24" s="372"/>
      <c r="SO24" s="372"/>
      <c r="SP24" s="372"/>
      <c r="SQ24" s="372"/>
      <c r="SR24" s="372"/>
      <c r="SS24" s="372"/>
      <c r="ST24" s="372"/>
      <c r="SU24" s="372"/>
      <c r="SV24" s="372"/>
      <c r="SW24" s="372"/>
      <c r="SX24" s="372"/>
      <c r="SY24" s="372"/>
      <c r="SZ24" s="372"/>
      <c r="TA24" s="372"/>
      <c r="TB24" s="372"/>
      <c r="TC24" s="372"/>
      <c r="TD24" s="372"/>
      <c r="TE24" s="372"/>
      <c r="TF24" s="372"/>
      <c r="TG24" s="372"/>
      <c r="TH24" s="372"/>
      <c r="TI24" s="372"/>
      <c r="TJ24" s="372"/>
      <c r="TK24" s="372"/>
      <c r="TL24" s="372"/>
      <c r="TM24" s="372"/>
      <c r="TN24" s="372"/>
      <c r="TO24" s="372"/>
      <c r="TP24" s="372"/>
      <c r="TQ24" s="372"/>
      <c r="TR24" s="372"/>
      <c r="TS24" s="372"/>
      <c r="TT24" s="372"/>
      <c r="TU24" s="372"/>
      <c r="TV24" s="372"/>
      <c r="TW24" s="372"/>
      <c r="TX24" s="372"/>
      <c r="TY24" s="372"/>
      <c r="TZ24" s="372"/>
      <c r="UA24" s="372"/>
      <c r="UB24" s="372"/>
      <c r="UC24" s="372"/>
      <c r="UD24" s="372"/>
      <c r="UE24" s="372"/>
      <c r="UF24" s="372"/>
      <c r="UG24" s="372"/>
      <c r="UH24" s="372"/>
      <c r="UI24" s="372"/>
      <c r="UJ24" s="372"/>
      <c r="UK24" s="372"/>
      <c r="UL24" s="372"/>
      <c r="UM24" s="372"/>
      <c r="UN24" s="372"/>
      <c r="UO24" s="372"/>
      <c r="UP24" s="372"/>
      <c r="UQ24" s="372"/>
      <c r="UR24" s="372"/>
      <c r="US24" s="372"/>
      <c r="UT24" s="372"/>
      <c r="UU24" s="372"/>
      <c r="UV24" s="372"/>
      <c r="UW24" s="372"/>
      <c r="UX24" s="372"/>
      <c r="UY24" s="372"/>
      <c r="UZ24" s="372"/>
      <c r="VA24" s="372"/>
      <c r="VB24" s="372"/>
      <c r="VC24" s="372"/>
      <c r="VD24" s="372"/>
      <c r="VE24" s="372"/>
      <c r="VF24" s="372"/>
      <c r="VG24" s="372"/>
      <c r="VH24" s="372"/>
      <c r="VI24" s="372"/>
      <c r="VJ24" s="372"/>
      <c r="VK24" s="372"/>
      <c r="VL24" s="372"/>
      <c r="VM24" s="372"/>
      <c r="VN24" s="372"/>
      <c r="VO24" s="372"/>
      <c r="VP24" s="372"/>
      <c r="VQ24" s="372"/>
      <c r="VR24" s="372"/>
      <c r="VS24" s="372"/>
      <c r="VT24" s="372"/>
      <c r="VU24" s="372"/>
      <c r="VV24" s="372"/>
      <c r="VW24" s="372"/>
      <c r="VX24" s="372"/>
      <c r="VY24" s="372"/>
      <c r="VZ24" s="372"/>
      <c r="WA24" s="372"/>
      <c r="WB24" s="372"/>
      <c r="WC24" s="372"/>
      <c r="WD24" s="372"/>
      <c r="WE24" s="372"/>
      <c r="WF24" s="372"/>
      <c r="WG24" s="372"/>
      <c r="WH24" s="372"/>
      <c r="WI24" s="372"/>
      <c r="WJ24" s="372"/>
      <c r="WK24" s="372"/>
      <c r="WL24" s="372"/>
      <c r="WM24" s="372"/>
      <c r="WN24" s="372"/>
      <c r="WO24" s="372"/>
      <c r="WP24" s="372"/>
      <c r="WQ24" s="372"/>
      <c r="WR24" s="372"/>
      <c r="WS24" s="372"/>
      <c r="WT24" s="372"/>
      <c r="WU24" s="372"/>
      <c r="WV24" s="372"/>
      <c r="WW24" s="372"/>
      <c r="WX24" s="372"/>
      <c r="WY24" s="372"/>
      <c r="WZ24" s="372"/>
      <c r="XA24" s="372"/>
      <c r="XB24" s="372"/>
      <c r="XC24" s="372"/>
      <c r="XD24" s="372"/>
      <c r="XE24" s="372"/>
      <c r="XF24" s="372"/>
      <c r="XG24" s="372"/>
      <c r="XH24" s="372"/>
      <c r="XI24" s="372"/>
      <c r="XJ24" s="372"/>
      <c r="XK24" s="372"/>
      <c r="XL24" s="372"/>
      <c r="XM24" s="372"/>
      <c r="XN24" s="372"/>
      <c r="XO24" s="372"/>
      <c r="XP24" s="372"/>
      <c r="XQ24" s="372"/>
      <c r="XR24" s="372"/>
      <c r="XS24" s="372"/>
      <c r="XT24" s="372"/>
      <c r="XU24" s="372"/>
      <c r="XV24" s="372"/>
      <c r="XW24" s="372"/>
      <c r="XX24" s="372"/>
      <c r="XY24" s="372"/>
      <c r="XZ24" s="372"/>
      <c r="YA24" s="372"/>
      <c r="YB24" s="372"/>
      <c r="YC24" s="372"/>
      <c r="YD24" s="372"/>
      <c r="YE24" s="372"/>
      <c r="YF24" s="372"/>
      <c r="YG24" s="372"/>
      <c r="YH24" s="372"/>
      <c r="YI24" s="372"/>
      <c r="YJ24" s="372"/>
      <c r="YK24" s="372"/>
      <c r="YL24" s="372"/>
      <c r="YM24" s="372"/>
      <c r="YN24" s="372"/>
      <c r="YO24" s="372"/>
      <c r="YP24" s="372"/>
      <c r="YQ24" s="372"/>
      <c r="YR24" s="372"/>
      <c r="YS24" s="372"/>
      <c r="YT24" s="372"/>
      <c r="YU24" s="372"/>
      <c r="YV24" s="372"/>
      <c r="YW24" s="372"/>
      <c r="YX24" s="372"/>
      <c r="YY24" s="372"/>
      <c r="YZ24" s="372"/>
      <c r="ZA24" s="372"/>
      <c r="ZB24" s="372"/>
      <c r="ZC24" s="372"/>
      <c r="ZD24" s="372"/>
      <c r="ZE24" s="372"/>
      <c r="ZF24" s="372"/>
      <c r="ZG24" s="372"/>
      <c r="ZH24" s="372"/>
      <c r="ZI24" s="372"/>
      <c r="ZJ24" s="372"/>
      <c r="ZK24" s="372"/>
      <c r="ZL24" s="372"/>
      <c r="ZM24" s="372"/>
      <c r="ZN24" s="372"/>
      <c r="ZO24" s="372"/>
      <c r="ZP24" s="372"/>
      <c r="ZQ24" s="372"/>
      <c r="ZR24" s="372"/>
      <c r="ZS24" s="372"/>
      <c r="ZT24" s="372"/>
      <c r="ZU24" s="372"/>
      <c r="ZV24" s="372"/>
      <c r="ZW24" s="372"/>
      <c r="ZX24" s="372"/>
      <c r="ZY24" s="372"/>
      <c r="ZZ24" s="372"/>
      <c r="AAA24" s="372"/>
      <c r="AAB24" s="372"/>
      <c r="AAC24" s="372"/>
      <c r="AAD24" s="372"/>
      <c r="AAE24" s="372"/>
      <c r="AAF24" s="372"/>
      <c r="AAG24" s="372"/>
      <c r="AAH24" s="372"/>
      <c r="AAI24" s="372"/>
      <c r="AAJ24" s="372"/>
      <c r="AAK24" s="372"/>
      <c r="AAL24" s="372"/>
      <c r="AAM24" s="372"/>
      <c r="AAN24" s="372"/>
      <c r="AAO24" s="372"/>
      <c r="AAP24" s="372"/>
      <c r="AAQ24" s="372"/>
      <c r="AAR24" s="372"/>
      <c r="AAS24" s="372"/>
      <c r="AAT24" s="372"/>
      <c r="AAU24" s="372"/>
      <c r="AAV24" s="372"/>
      <c r="AAW24" s="372"/>
      <c r="AAX24" s="372"/>
      <c r="AAY24" s="372"/>
      <c r="AAZ24" s="372"/>
      <c r="ABA24" s="372"/>
      <c r="ABB24" s="372"/>
      <c r="ABC24" s="372"/>
      <c r="ABD24" s="372"/>
      <c r="ABE24" s="372"/>
      <c r="ABF24" s="372"/>
      <c r="ABG24" s="372"/>
      <c r="ABH24" s="372"/>
      <c r="ABI24" s="372"/>
      <c r="ABJ24" s="372"/>
      <c r="ABK24" s="372"/>
      <c r="ABL24" s="372"/>
      <c r="ABM24" s="372"/>
      <c r="ABN24" s="372"/>
      <c r="ABO24" s="372"/>
      <c r="ABP24" s="372"/>
      <c r="ABQ24" s="372"/>
      <c r="ABR24" s="372"/>
      <c r="ABS24" s="372"/>
      <c r="ABT24" s="372"/>
      <c r="ABU24" s="372"/>
      <c r="ABV24" s="372"/>
      <c r="ABW24" s="372"/>
      <c r="ABX24" s="372"/>
      <c r="ABY24" s="372"/>
      <c r="ABZ24" s="372"/>
      <c r="ACA24" s="372"/>
      <c r="ACB24" s="372"/>
      <c r="ACC24" s="372"/>
      <c r="ACD24" s="372"/>
      <c r="ACE24" s="372"/>
      <c r="ACF24" s="372"/>
      <c r="ACG24" s="372"/>
      <c r="ACH24" s="372"/>
      <c r="ACI24" s="372"/>
      <c r="ACJ24" s="372"/>
      <c r="ACK24" s="372"/>
      <c r="ACL24" s="372"/>
      <c r="ACM24" s="372"/>
      <c r="ACN24" s="372"/>
      <c r="ACO24" s="372"/>
      <c r="ACP24" s="372"/>
      <c r="ACQ24" s="372"/>
      <c r="ACR24" s="372"/>
      <c r="ACS24" s="372"/>
      <c r="ACT24" s="372"/>
      <c r="ACU24" s="372"/>
      <c r="ACV24" s="372"/>
      <c r="ACW24" s="372"/>
      <c r="ACX24" s="372"/>
      <c r="ACY24" s="372"/>
      <c r="ACZ24" s="372"/>
      <c r="ADA24" s="372"/>
      <c r="ADB24" s="372"/>
      <c r="ADC24" s="372"/>
      <c r="ADD24" s="372"/>
      <c r="ADE24" s="372"/>
      <c r="ADF24" s="372"/>
      <c r="ADG24" s="372"/>
      <c r="ADH24" s="372"/>
      <c r="ADI24" s="372"/>
      <c r="ADJ24" s="372"/>
      <c r="ADK24" s="372"/>
      <c r="ADL24" s="372"/>
      <c r="ADM24" s="372"/>
      <c r="ADN24" s="372"/>
      <c r="ADO24" s="372"/>
      <c r="ADP24" s="372"/>
      <c r="ADQ24" s="372"/>
      <c r="ADR24" s="372"/>
      <c r="ADS24" s="372"/>
      <c r="ADT24" s="372"/>
      <c r="ADU24" s="372"/>
      <c r="ADV24" s="372"/>
      <c r="ADW24" s="372"/>
      <c r="ADX24" s="372"/>
      <c r="ADY24" s="372"/>
      <c r="ADZ24" s="372"/>
      <c r="AEA24" s="372"/>
      <c r="AEB24" s="372"/>
      <c r="AEC24" s="372"/>
      <c r="AED24" s="372"/>
      <c r="AEE24" s="372"/>
      <c r="AEF24" s="372"/>
      <c r="AEG24" s="372"/>
      <c r="AEH24" s="372"/>
      <c r="AEI24" s="372"/>
      <c r="AEJ24" s="372"/>
      <c r="AEK24" s="372"/>
      <c r="AEL24" s="372"/>
      <c r="AEM24" s="372"/>
      <c r="AEN24" s="372"/>
      <c r="AEO24" s="372"/>
      <c r="AEP24" s="372"/>
      <c r="AEQ24" s="372"/>
      <c r="AER24" s="372"/>
      <c r="AES24" s="372"/>
      <c r="AET24" s="372"/>
      <c r="AEU24" s="372"/>
      <c r="AEV24" s="372"/>
      <c r="AEW24" s="372"/>
      <c r="AEX24" s="372"/>
      <c r="AEY24" s="372"/>
      <c r="AEZ24" s="372"/>
      <c r="AFA24" s="372"/>
      <c r="AFB24" s="372"/>
      <c r="AFC24" s="372"/>
      <c r="AFD24" s="372"/>
      <c r="AFE24" s="372"/>
      <c r="AFF24" s="372"/>
      <c r="AFG24" s="372"/>
      <c r="AFH24" s="372"/>
      <c r="AFI24" s="372"/>
      <c r="AFJ24" s="372"/>
      <c r="AFK24" s="372"/>
      <c r="AFL24" s="372"/>
      <c r="AFM24" s="372"/>
      <c r="AFN24" s="372"/>
      <c r="AFO24" s="372"/>
      <c r="AFP24" s="372"/>
      <c r="AFQ24" s="372"/>
      <c r="AFR24" s="372"/>
      <c r="AFS24" s="372"/>
      <c r="AFT24" s="372"/>
      <c r="AFU24" s="372"/>
      <c r="AFV24" s="372"/>
      <c r="AFW24" s="372"/>
      <c r="AFX24" s="372"/>
      <c r="AFY24" s="372"/>
      <c r="AFZ24" s="372"/>
      <c r="AGA24" s="372"/>
      <c r="AGB24" s="372"/>
      <c r="AGC24" s="372"/>
      <c r="AGD24" s="372"/>
      <c r="AGE24" s="372"/>
      <c r="AGF24" s="372"/>
      <c r="AGG24" s="372"/>
      <c r="AGH24" s="372"/>
      <c r="AGI24" s="372"/>
      <c r="AGJ24" s="372"/>
      <c r="AGK24" s="372"/>
      <c r="AGL24" s="372"/>
      <c r="AGM24" s="372"/>
      <c r="AGN24" s="372"/>
      <c r="AGO24" s="372"/>
      <c r="AGP24" s="372"/>
      <c r="AGQ24" s="372"/>
      <c r="AGR24" s="372"/>
      <c r="AGS24" s="372"/>
      <c r="AGT24" s="372"/>
      <c r="AGU24" s="372"/>
      <c r="AGV24" s="372"/>
      <c r="AGW24" s="372"/>
      <c r="AGX24" s="372"/>
      <c r="AGY24" s="372"/>
      <c r="AGZ24" s="372"/>
      <c r="AHA24" s="372"/>
      <c r="AHB24" s="372"/>
      <c r="AHC24" s="372"/>
      <c r="AHD24" s="372"/>
      <c r="AHE24" s="372"/>
      <c r="AHF24" s="372"/>
      <c r="AHG24" s="372"/>
      <c r="AHH24" s="372"/>
      <c r="AHI24" s="372"/>
      <c r="AHJ24" s="372"/>
      <c r="AHK24" s="372"/>
      <c r="AHL24" s="372"/>
      <c r="AHM24" s="372"/>
      <c r="AHN24" s="372"/>
      <c r="AHO24" s="372"/>
      <c r="AHP24" s="372"/>
      <c r="AHQ24" s="372"/>
      <c r="AHR24" s="372"/>
      <c r="AHS24" s="372"/>
      <c r="AHT24" s="372"/>
      <c r="AHU24" s="372"/>
      <c r="AHV24" s="372"/>
      <c r="AHW24" s="372"/>
      <c r="AHX24" s="372"/>
      <c r="AHY24" s="372"/>
      <c r="AHZ24" s="372"/>
      <c r="AIA24" s="372"/>
      <c r="AIB24" s="372"/>
      <c r="AIC24" s="372"/>
      <c r="AID24" s="372"/>
      <c r="AIE24" s="372"/>
      <c r="AIF24" s="372"/>
      <c r="AIG24" s="372"/>
      <c r="AIH24" s="372"/>
      <c r="AII24" s="372"/>
      <c r="AIJ24" s="372"/>
      <c r="AIK24" s="372"/>
      <c r="AIL24" s="372"/>
      <c r="AIM24" s="372"/>
      <c r="AIN24" s="372"/>
      <c r="AIO24" s="372"/>
      <c r="AIP24" s="372"/>
      <c r="AIQ24" s="372"/>
      <c r="AIR24" s="372"/>
      <c r="AIS24" s="372"/>
      <c r="AIT24" s="372"/>
      <c r="AIU24" s="372"/>
      <c r="AIV24" s="372"/>
      <c r="AIW24" s="372"/>
      <c r="AIX24" s="372"/>
      <c r="AIY24" s="372"/>
      <c r="AIZ24" s="372"/>
      <c r="AJA24" s="372"/>
      <c r="AJB24" s="372"/>
      <c r="AJC24" s="372"/>
      <c r="AJD24" s="372"/>
      <c r="AJE24" s="372"/>
      <c r="AJF24" s="372"/>
      <c r="AJG24" s="372"/>
      <c r="AJH24" s="372"/>
      <c r="AJI24" s="372"/>
      <c r="AJJ24" s="372"/>
      <c r="AJK24" s="372"/>
      <c r="AJL24" s="372"/>
      <c r="AJM24" s="372"/>
      <c r="AJN24" s="372"/>
      <c r="AJO24" s="372"/>
      <c r="AJP24" s="372"/>
      <c r="AJQ24" s="372"/>
      <c r="AJR24" s="372"/>
      <c r="AJS24" s="372"/>
      <c r="AJT24" s="372"/>
      <c r="AJU24" s="372"/>
      <c r="AJV24" s="372"/>
      <c r="AJW24" s="372"/>
      <c r="AJX24" s="372"/>
      <c r="AJY24" s="372"/>
      <c r="AJZ24" s="372"/>
      <c r="AKA24" s="372"/>
      <c r="AKB24" s="372"/>
      <c r="AKC24" s="372"/>
      <c r="AKD24" s="372"/>
      <c r="AKE24" s="372"/>
      <c r="AKF24" s="372"/>
      <c r="AKG24" s="372"/>
      <c r="AKH24" s="372"/>
      <c r="AKI24" s="372"/>
      <c r="AKJ24" s="372"/>
      <c r="AKK24" s="372"/>
      <c r="AKL24" s="372"/>
      <c r="AKM24" s="372"/>
      <c r="AKN24" s="372"/>
      <c r="AKO24" s="372"/>
      <c r="AKP24" s="372"/>
      <c r="AKQ24" s="372"/>
      <c r="AKR24" s="372"/>
      <c r="AKS24" s="372"/>
      <c r="AKT24" s="372"/>
      <c r="AKU24" s="372"/>
      <c r="AKV24" s="372"/>
      <c r="AKW24" s="372"/>
      <c r="AKX24" s="372"/>
      <c r="AKY24" s="372"/>
      <c r="AKZ24" s="372"/>
      <c r="ALA24" s="372"/>
      <c r="ALB24" s="372"/>
      <c r="ALC24" s="372"/>
      <c r="ALD24" s="372"/>
      <c r="ALE24" s="372"/>
      <c r="ALF24" s="372"/>
      <c r="ALG24" s="372"/>
      <c r="ALH24" s="372"/>
      <c r="ALI24" s="372"/>
      <c r="ALJ24" s="372"/>
      <c r="ALK24" s="372"/>
      <c r="ALL24" s="372"/>
      <c r="ALM24" s="372"/>
      <c r="ALN24" s="372"/>
      <c r="ALO24" s="372"/>
      <c r="ALP24" s="372"/>
      <c r="ALQ24" s="372"/>
      <c r="ALR24" s="372"/>
      <c r="ALS24" s="372"/>
      <c r="ALT24" s="372"/>
      <c r="ALU24" s="372"/>
      <c r="ALV24" s="372"/>
      <c r="ALW24" s="372"/>
      <c r="ALX24" s="372"/>
      <c r="ALY24" s="372"/>
      <c r="ALZ24" s="372"/>
      <c r="AMA24" s="372"/>
      <c r="AMB24" s="372"/>
      <c r="AMC24" s="372"/>
      <c r="AMD24" s="372"/>
      <c r="AME24" s="372"/>
      <c r="AMF24" s="372"/>
      <c r="AMG24" s="372"/>
      <c r="AMH24" s="372"/>
      <c r="AMI24" s="372"/>
      <c r="AMJ24" s="372"/>
      <c r="AMK24" s="372"/>
      <c r="AML24" s="372"/>
      <c r="AMM24" s="372"/>
      <c r="AMN24" s="372"/>
      <c r="AMO24" s="372"/>
      <c r="AMP24" s="372"/>
      <c r="AMQ24" s="372"/>
      <c r="AMR24" s="372"/>
    </row>
    <row r="25" spans="1:1032" ht="15" customHeight="1" outlineLevel="1" x14ac:dyDescent="0.25">
      <c r="B25" s="368" t="s">
        <v>54</v>
      </c>
      <c r="C25" s="379" t="s">
        <v>250</v>
      </c>
      <c r="D25" s="15" t="s">
        <v>244</v>
      </c>
      <c r="E25" s="369"/>
      <c r="F25" s="369"/>
      <c r="G25" s="369"/>
      <c r="H25" s="369"/>
      <c r="I25" s="369"/>
      <c r="J25" s="369"/>
      <c r="K25" s="369"/>
      <c r="L25" s="369"/>
      <c r="M25" s="369"/>
      <c r="N25" s="369"/>
      <c r="O25" s="354"/>
    </row>
    <row r="26" spans="1:1032" s="13" customFormat="1" ht="14.25" customHeight="1" outlineLevel="1" x14ac:dyDescent="0.25">
      <c r="A26" s="1"/>
      <c r="B26" s="296"/>
      <c r="C26" s="297" t="s">
        <v>251</v>
      </c>
      <c r="D26" s="290" t="s">
        <v>23</v>
      </c>
      <c r="E26" s="380" t="str">
        <f>IF(E$8="","",IF(E$8="Új létesítés tervezéssel","",'3) Ajánlatkérői alapadatok'!E26))</f>
        <v/>
      </c>
      <c r="F26" s="380" t="str">
        <f>IF(F$8="","",IF(F$8="Új létesítés tervezéssel","",'3) Ajánlatkérői alapadatok'!F26))</f>
        <v/>
      </c>
      <c r="G26" s="380" t="str">
        <f>IF(G$8="","",IF(G$8="Új létesítés tervezéssel","",'3) Ajánlatkérői alapadatok'!G26))</f>
        <v/>
      </c>
      <c r="H26" s="380" t="str">
        <f>IF(H$8="","",IF(H$8="Új létesítés tervezéssel","",'3) Ajánlatkérői alapadatok'!H26))</f>
        <v/>
      </c>
      <c r="I26" s="380" t="str">
        <f>IF(I$8="","",IF(I$8="Új létesítés tervezéssel","",'3) Ajánlatkérői alapadatok'!I26))</f>
        <v/>
      </c>
      <c r="J26" s="380" t="str">
        <f>IF(J$8="","",IF(J$8="Új létesítés tervezéssel","",'3) Ajánlatkérői alapadatok'!J26))</f>
        <v/>
      </c>
      <c r="K26" s="380" t="str">
        <f>IF(K$8="","",IF(K$8="Új létesítés tervezéssel","",'3) Ajánlatkérői alapadatok'!K26))</f>
        <v/>
      </c>
      <c r="L26" s="380" t="str">
        <f>IF(L$8="","",IF(L$8="Új létesítés tervezéssel","",'3) Ajánlatkérői alapadatok'!L26))</f>
        <v/>
      </c>
      <c r="M26" s="380" t="str">
        <f>IF(M$8="","",IF(M$8="Új létesítés tervezéssel","",'3) Ajánlatkérői alapadatok'!M26))</f>
        <v/>
      </c>
      <c r="N26" s="380" t="str">
        <f>IF(N$8="","",IF(N$8="Új létesítés tervezéssel","",'3) Ajánlatkérői alapadatok'!N26))</f>
        <v/>
      </c>
      <c r="O26" s="354"/>
    </row>
    <row r="27" spans="1:1032" s="13" customFormat="1" ht="14.25" customHeight="1" outlineLevel="1" x14ac:dyDescent="0.25">
      <c r="A27" s="1"/>
      <c r="B27" s="296" t="s">
        <v>54</v>
      </c>
      <c r="C27" s="298" t="s">
        <v>245</v>
      </c>
      <c r="D27" s="290" t="s">
        <v>23</v>
      </c>
      <c r="E27" s="380" t="str">
        <f>IF(E$8="","",IF(E$8="Új létesítés tervezéssel","",'3) Ajánlatkérői alapadatok'!E27))</f>
        <v/>
      </c>
      <c r="F27" s="380" t="str">
        <f>IF(F$8="","",IF(F$8="Új létesítés tervezéssel","",'3) Ajánlatkérői alapadatok'!F27))</f>
        <v/>
      </c>
      <c r="G27" s="380" t="str">
        <f>IF(G$8="","",IF(G$8="Új létesítés tervezéssel","",'3) Ajánlatkérői alapadatok'!G27))</f>
        <v/>
      </c>
      <c r="H27" s="380" t="str">
        <f>IF(H$8="","",IF(H$8="Új létesítés tervezéssel","",'3) Ajánlatkérői alapadatok'!H27))</f>
        <v/>
      </c>
      <c r="I27" s="380" t="str">
        <f>IF(I$8="","",IF(I$8="Új létesítés tervezéssel","",'3) Ajánlatkérői alapadatok'!I27))</f>
        <v/>
      </c>
      <c r="J27" s="380" t="str">
        <f>IF(J$8="","",IF(J$8="Új létesítés tervezéssel","",'3) Ajánlatkérői alapadatok'!J27))</f>
        <v/>
      </c>
      <c r="K27" s="380" t="str">
        <f>IF(K$8="","",IF(K$8="Új létesítés tervezéssel","",'3) Ajánlatkérői alapadatok'!K27))</f>
        <v/>
      </c>
      <c r="L27" s="380" t="str">
        <f>IF(L$8="","",IF(L$8="Új létesítés tervezéssel","",'3) Ajánlatkérői alapadatok'!L27))</f>
        <v/>
      </c>
      <c r="M27" s="380" t="str">
        <f>IF(M$8="","",IF(M$8="Új létesítés tervezéssel","",'3) Ajánlatkérői alapadatok'!M27))</f>
        <v/>
      </c>
      <c r="N27" s="380" t="str">
        <f>IF(N$8="","",IF(N$8="Új létesítés tervezéssel","",'3) Ajánlatkérői alapadatok'!N27))</f>
        <v/>
      </c>
      <c r="O27" s="354"/>
    </row>
    <row r="28" spans="1:1032" s="13" customFormat="1" ht="14.25" customHeight="1" outlineLevel="1" x14ac:dyDescent="0.25">
      <c r="A28" s="1"/>
      <c r="B28" s="296" t="s">
        <v>54</v>
      </c>
      <c r="C28" s="298" t="s">
        <v>246</v>
      </c>
      <c r="D28" s="290" t="s">
        <v>23</v>
      </c>
      <c r="E28" s="380" t="str">
        <f>IF(E$8="","",IF(E$8="Új létesítés tervezéssel","",'3) Ajánlatkérői alapadatok'!E28))</f>
        <v/>
      </c>
      <c r="F28" s="380" t="str">
        <f>IF(F$8="","",IF(F$8="Új létesítés tervezéssel","",'3) Ajánlatkérői alapadatok'!F28))</f>
        <v/>
      </c>
      <c r="G28" s="380" t="str">
        <f>IF(G$8="","",IF(G$8="Új létesítés tervezéssel","",'3) Ajánlatkérői alapadatok'!G28))</f>
        <v/>
      </c>
      <c r="H28" s="380" t="str">
        <f>IF(H$8="","",IF(H$8="Új létesítés tervezéssel","",'3) Ajánlatkérői alapadatok'!H28))</f>
        <v/>
      </c>
      <c r="I28" s="380" t="str">
        <f>IF(I$8="","",IF(I$8="Új létesítés tervezéssel","",'3) Ajánlatkérői alapadatok'!I28))</f>
        <v/>
      </c>
      <c r="J28" s="380" t="str">
        <f>IF(J$8="","",IF(J$8="Új létesítés tervezéssel","",'3) Ajánlatkérői alapadatok'!J28))</f>
        <v/>
      </c>
      <c r="K28" s="380" t="str">
        <f>IF(K$8="","",IF(K$8="Új létesítés tervezéssel","",'3) Ajánlatkérői alapadatok'!K28))</f>
        <v/>
      </c>
      <c r="L28" s="380" t="str">
        <f>IF(L$8="","",IF(L$8="Új létesítés tervezéssel","",'3) Ajánlatkérői alapadatok'!L28))</f>
        <v/>
      </c>
      <c r="M28" s="380" t="str">
        <f>IF(M$8="","",IF(M$8="Új létesítés tervezéssel","",'3) Ajánlatkérői alapadatok'!M28))</f>
        <v/>
      </c>
      <c r="N28" s="380" t="str">
        <f>IF(N$8="","",IF(N$8="Új létesítés tervezéssel","",'3) Ajánlatkérői alapadatok'!N28))</f>
        <v/>
      </c>
      <c r="O28" s="354"/>
    </row>
    <row r="29" spans="1:1032" ht="15" customHeight="1" outlineLevel="1" x14ac:dyDescent="0.25">
      <c r="B29" s="368" t="s">
        <v>54</v>
      </c>
      <c r="C29" s="379" t="s">
        <v>252</v>
      </c>
      <c r="D29" s="290" t="s">
        <v>1</v>
      </c>
      <c r="E29" s="369"/>
      <c r="F29" s="369"/>
      <c r="G29" s="369"/>
      <c r="H29" s="369"/>
      <c r="I29" s="369"/>
      <c r="J29" s="369"/>
      <c r="K29" s="369"/>
      <c r="L29" s="369"/>
      <c r="M29" s="369"/>
      <c r="N29" s="369"/>
      <c r="O29" s="354"/>
    </row>
    <row r="30" spans="1:1032" ht="15" customHeight="1" outlineLevel="1" x14ac:dyDescent="0.25">
      <c r="B30" s="368"/>
      <c r="C30" s="381" t="s">
        <v>253</v>
      </c>
      <c r="D30" s="290" t="s">
        <v>1</v>
      </c>
      <c r="E30" s="369"/>
      <c r="F30" s="369"/>
      <c r="G30" s="369"/>
      <c r="H30" s="369"/>
      <c r="I30" s="369"/>
      <c r="J30" s="369"/>
      <c r="K30" s="369"/>
      <c r="L30" s="369"/>
      <c r="M30" s="369"/>
      <c r="N30" s="369"/>
      <c r="O30" s="354"/>
    </row>
    <row r="31" spans="1:1032" ht="15" customHeight="1" outlineLevel="1" x14ac:dyDescent="0.25">
      <c r="B31" s="368"/>
      <c r="C31" s="381" t="s">
        <v>254</v>
      </c>
      <c r="D31" s="290" t="s">
        <v>1</v>
      </c>
      <c r="E31" s="369"/>
      <c r="F31" s="369"/>
      <c r="G31" s="369"/>
      <c r="H31" s="369"/>
      <c r="I31" s="369"/>
      <c r="J31" s="369"/>
      <c r="K31" s="369"/>
      <c r="L31" s="369"/>
      <c r="M31" s="369"/>
      <c r="N31" s="369"/>
      <c r="O31" s="354"/>
    </row>
    <row r="32" spans="1:1032" ht="15" customHeight="1" outlineLevel="1" x14ac:dyDescent="0.25">
      <c r="B32" s="368"/>
      <c r="C32" s="379" t="s">
        <v>255</v>
      </c>
      <c r="D32" s="15" t="s">
        <v>150</v>
      </c>
      <c r="E32" s="369"/>
      <c r="F32" s="369"/>
      <c r="G32" s="369"/>
      <c r="H32" s="369"/>
      <c r="I32" s="369"/>
      <c r="J32" s="369"/>
      <c r="K32" s="369"/>
      <c r="L32" s="369"/>
      <c r="M32" s="369"/>
      <c r="N32" s="369"/>
      <c r="O32" s="354"/>
    </row>
    <row r="33" spans="1:1032" ht="15" customHeight="1" outlineLevel="1" x14ac:dyDescent="0.25">
      <c r="B33" s="368" t="s">
        <v>54</v>
      </c>
      <c r="C33" s="379" t="s">
        <v>256</v>
      </c>
      <c r="D33" s="15" t="s">
        <v>150</v>
      </c>
      <c r="E33" s="369"/>
      <c r="F33" s="369"/>
      <c r="G33" s="369"/>
      <c r="H33" s="369"/>
      <c r="I33" s="369"/>
      <c r="J33" s="369"/>
      <c r="K33" s="369"/>
      <c r="L33" s="369"/>
      <c r="M33" s="369"/>
      <c r="N33" s="369"/>
      <c r="O33" s="354"/>
    </row>
    <row r="34" spans="1:1032" ht="15" customHeight="1" outlineLevel="1" x14ac:dyDescent="0.25">
      <c r="B34" s="368"/>
      <c r="C34" s="379" t="s">
        <v>199</v>
      </c>
      <c r="D34" s="15" t="s">
        <v>150</v>
      </c>
      <c r="E34" s="369"/>
      <c r="F34" s="369"/>
      <c r="G34" s="369"/>
      <c r="H34" s="369"/>
      <c r="I34" s="369"/>
      <c r="J34" s="369"/>
      <c r="K34" s="369"/>
      <c r="L34" s="369"/>
      <c r="M34" s="369"/>
      <c r="N34" s="369"/>
      <c r="O34" s="354"/>
    </row>
    <row r="35" spans="1:1032" ht="15" customHeight="1" outlineLevel="1" x14ac:dyDescent="0.25">
      <c r="B35" s="368"/>
      <c r="C35" s="379" t="s">
        <v>200</v>
      </c>
      <c r="D35" s="15" t="s">
        <v>150</v>
      </c>
      <c r="E35" s="369"/>
      <c r="F35" s="369"/>
      <c r="G35" s="369"/>
      <c r="H35" s="369"/>
      <c r="I35" s="369"/>
      <c r="J35" s="369"/>
      <c r="K35" s="369"/>
      <c r="L35" s="369"/>
      <c r="M35" s="369"/>
      <c r="N35" s="369"/>
      <c r="O35" s="354"/>
    </row>
    <row r="36" spans="1:1032" ht="15" customHeight="1" outlineLevel="1" x14ac:dyDescent="0.25">
      <c r="B36" s="368"/>
      <c r="C36" s="379" t="s">
        <v>201</v>
      </c>
      <c r="D36" s="15" t="s">
        <v>150</v>
      </c>
      <c r="E36" s="369"/>
      <c r="F36" s="369"/>
      <c r="G36" s="369"/>
      <c r="H36" s="369"/>
      <c r="I36" s="369"/>
      <c r="J36" s="369"/>
      <c r="K36" s="369"/>
      <c r="L36" s="369"/>
      <c r="M36" s="369"/>
      <c r="N36" s="369"/>
      <c r="O36" s="354"/>
    </row>
    <row r="37" spans="1:1032" ht="15" customHeight="1" outlineLevel="1" x14ac:dyDescent="0.25">
      <c r="B37" s="370"/>
      <c r="C37" s="13"/>
      <c r="D37" s="15"/>
      <c r="E37" s="371"/>
      <c r="F37" s="371"/>
      <c r="G37" s="371"/>
      <c r="H37" s="371"/>
      <c r="I37" s="371"/>
      <c r="J37" s="371"/>
      <c r="K37" s="371"/>
      <c r="L37" s="371"/>
      <c r="M37" s="371"/>
      <c r="N37" s="371"/>
      <c r="O37" s="354"/>
    </row>
    <row r="38" spans="1:1032" s="378" customFormat="1" ht="15" customHeight="1" x14ac:dyDescent="0.25">
      <c r="A38" s="372"/>
      <c r="B38" s="373"/>
      <c r="C38" s="374" t="s">
        <v>258</v>
      </c>
      <c r="D38" s="375" t="s">
        <v>350</v>
      </c>
      <c r="E38" s="376"/>
      <c r="F38" s="376"/>
      <c r="G38" s="376"/>
      <c r="H38" s="376"/>
      <c r="I38" s="376"/>
      <c r="J38" s="376"/>
      <c r="K38" s="376"/>
      <c r="L38" s="376"/>
      <c r="M38" s="376"/>
      <c r="N38" s="376"/>
      <c r="O38" s="377"/>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c r="DT38" s="372"/>
      <c r="DU38" s="372"/>
      <c r="DV38" s="372"/>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372"/>
      <c r="GA38" s="372"/>
      <c r="GB38" s="372"/>
      <c r="GC38" s="372"/>
      <c r="GD38" s="372"/>
      <c r="GE38" s="372"/>
      <c r="GF38" s="372"/>
      <c r="GG38" s="372"/>
      <c r="GH38" s="372"/>
      <c r="GI38" s="372"/>
      <c r="GJ38" s="372"/>
      <c r="GK38" s="372"/>
      <c r="GL38" s="372"/>
      <c r="GM38" s="372"/>
      <c r="GN38" s="372"/>
      <c r="GO38" s="372"/>
      <c r="GP38" s="372"/>
      <c r="GQ38" s="372"/>
      <c r="GR38" s="372"/>
      <c r="GS38" s="372"/>
      <c r="GT38" s="372"/>
      <c r="GU38" s="372"/>
      <c r="GV38" s="372"/>
      <c r="GW38" s="372"/>
      <c r="GX38" s="372"/>
      <c r="GY38" s="372"/>
      <c r="GZ38" s="372"/>
      <c r="HA38" s="372"/>
      <c r="HB38" s="372"/>
      <c r="HC38" s="372"/>
      <c r="HD38" s="372"/>
      <c r="HE38" s="372"/>
      <c r="HF38" s="372"/>
      <c r="HG38" s="372"/>
      <c r="HH38" s="372"/>
      <c r="HI38" s="372"/>
      <c r="HJ38" s="372"/>
      <c r="HK38" s="372"/>
      <c r="HL38" s="372"/>
      <c r="HM38" s="372"/>
      <c r="HN38" s="372"/>
      <c r="HO38" s="372"/>
      <c r="HP38" s="372"/>
      <c r="HQ38" s="372"/>
      <c r="HR38" s="372"/>
      <c r="HS38" s="372"/>
      <c r="HT38" s="372"/>
      <c r="HU38" s="372"/>
      <c r="HV38" s="372"/>
      <c r="HW38" s="372"/>
      <c r="HX38" s="372"/>
      <c r="HY38" s="372"/>
      <c r="HZ38" s="372"/>
      <c r="IA38" s="372"/>
      <c r="IB38" s="372"/>
      <c r="IC38" s="372"/>
      <c r="ID38" s="372"/>
      <c r="IE38" s="372"/>
      <c r="IF38" s="372"/>
      <c r="IG38" s="372"/>
      <c r="IH38" s="372"/>
      <c r="II38" s="372"/>
      <c r="IJ38" s="372"/>
      <c r="IK38" s="372"/>
      <c r="IL38" s="372"/>
      <c r="IM38" s="372"/>
      <c r="IN38" s="372"/>
      <c r="IO38" s="372"/>
      <c r="IP38" s="372"/>
      <c r="IQ38" s="372"/>
      <c r="IR38" s="372"/>
      <c r="IS38" s="372"/>
      <c r="IT38" s="372"/>
      <c r="IU38" s="372"/>
      <c r="IV38" s="372"/>
      <c r="IW38" s="372"/>
      <c r="IX38" s="372"/>
      <c r="IY38" s="372"/>
      <c r="IZ38" s="372"/>
      <c r="JA38" s="372"/>
      <c r="JB38" s="372"/>
      <c r="JC38" s="372"/>
      <c r="JD38" s="372"/>
      <c r="JE38" s="372"/>
      <c r="JF38" s="372"/>
      <c r="JG38" s="372"/>
      <c r="JH38" s="372"/>
      <c r="JI38" s="372"/>
      <c r="JJ38" s="372"/>
      <c r="JK38" s="372"/>
      <c r="JL38" s="372"/>
      <c r="JM38" s="372"/>
      <c r="JN38" s="372"/>
      <c r="JO38" s="372"/>
      <c r="JP38" s="372"/>
      <c r="JQ38" s="372"/>
      <c r="JR38" s="372"/>
      <c r="JS38" s="372"/>
      <c r="JT38" s="372"/>
      <c r="JU38" s="372"/>
      <c r="JV38" s="372"/>
      <c r="JW38" s="372"/>
      <c r="JX38" s="372"/>
      <c r="JY38" s="372"/>
      <c r="JZ38" s="372"/>
      <c r="KA38" s="372"/>
      <c r="KB38" s="372"/>
      <c r="KC38" s="372"/>
      <c r="KD38" s="372"/>
      <c r="KE38" s="372"/>
      <c r="KF38" s="372"/>
      <c r="KG38" s="372"/>
      <c r="KH38" s="372"/>
      <c r="KI38" s="372"/>
      <c r="KJ38" s="372"/>
      <c r="KK38" s="372"/>
      <c r="KL38" s="372"/>
      <c r="KM38" s="372"/>
      <c r="KN38" s="372"/>
      <c r="KO38" s="372"/>
      <c r="KP38" s="372"/>
      <c r="KQ38" s="372"/>
      <c r="KR38" s="372"/>
      <c r="KS38" s="372"/>
      <c r="KT38" s="372"/>
      <c r="KU38" s="372"/>
      <c r="KV38" s="372"/>
      <c r="KW38" s="372"/>
      <c r="KX38" s="372"/>
      <c r="KY38" s="372"/>
      <c r="KZ38" s="372"/>
      <c r="LA38" s="372"/>
      <c r="LB38" s="372"/>
      <c r="LC38" s="372"/>
      <c r="LD38" s="372"/>
      <c r="LE38" s="372"/>
      <c r="LF38" s="372"/>
      <c r="LG38" s="372"/>
      <c r="LH38" s="372"/>
      <c r="LI38" s="372"/>
      <c r="LJ38" s="372"/>
      <c r="LK38" s="372"/>
      <c r="LL38" s="372"/>
      <c r="LM38" s="372"/>
      <c r="LN38" s="372"/>
      <c r="LO38" s="372"/>
      <c r="LP38" s="372"/>
      <c r="LQ38" s="372"/>
      <c r="LR38" s="372"/>
      <c r="LS38" s="372"/>
      <c r="LT38" s="372"/>
      <c r="LU38" s="372"/>
      <c r="LV38" s="372"/>
      <c r="LW38" s="372"/>
      <c r="LX38" s="372"/>
      <c r="LY38" s="372"/>
      <c r="LZ38" s="372"/>
      <c r="MA38" s="372"/>
      <c r="MB38" s="372"/>
      <c r="MC38" s="372"/>
      <c r="MD38" s="372"/>
      <c r="ME38" s="372"/>
      <c r="MF38" s="372"/>
      <c r="MG38" s="372"/>
      <c r="MH38" s="372"/>
      <c r="MI38" s="372"/>
      <c r="MJ38" s="372"/>
      <c r="MK38" s="372"/>
      <c r="ML38" s="372"/>
      <c r="MM38" s="372"/>
      <c r="MN38" s="372"/>
      <c r="MO38" s="372"/>
      <c r="MP38" s="372"/>
      <c r="MQ38" s="372"/>
      <c r="MR38" s="372"/>
      <c r="MS38" s="372"/>
      <c r="MT38" s="372"/>
      <c r="MU38" s="372"/>
      <c r="MV38" s="372"/>
      <c r="MW38" s="372"/>
      <c r="MX38" s="372"/>
      <c r="MY38" s="372"/>
      <c r="MZ38" s="372"/>
      <c r="NA38" s="372"/>
      <c r="NB38" s="372"/>
      <c r="NC38" s="372"/>
      <c r="ND38" s="372"/>
      <c r="NE38" s="372"/>
      <c r="NF38" s="372"/>
      <c r="NG38" s="372"/>
      <c r="NH38" s="372"/>
      <c r="NI38" s="372"/>
      <c r="NJ38" s="372"/>
      <c r="NK38" s="372"/>
      <c r="NL38" s="372"/>
      <c r="NM38" s="372"/>
      <c r="NN38" s="372"/>
      <c r="NO38" s="372"/>
      <c r="NP38" s="372"/>
      <c r="NQ38" s="372"/>
      <c r="NR38" s="372"/>
      <c r="NS38" s="372"/>
      <c r="NT38" s="372"/>
      <c r="NU38" s="372"/>
      <c r="NV38" s="372"/>
      <c r="NW38" s="372"/>
      <c r="NX38" s="372"/>
      <c r="NY38" s="372"/>
      <c r="NZ38" s="372"/>
      <c r="OA38" s="372"/>
      <c r="OB38" s="372"/>
      <c r="OC38" s="372"/>
      <c r="OD38" s="372"/>
      <c r="OE38" s="372"/>
      <c r="OF38" s="372"/>
      <c r="OG38" s="372"/>
      <c r="OH38" s="372"/>
      <c r="OI38" s="372"/>
      <c r="OJ38" s="372"/>
      <c r="OK38" s="372"/>
      <c r="OL38" s="372"/>
      <c r="OM38" s="372"/>
      <c r="ON38" s="372"/>
      <c r="OO38" s="372"/>
      <c r="OP38" s="372"/>
      <c r="OQ38" s="372"/>
      <c r="OR38" s="372"/>
      <c r="OS38" s="372"/>
      <c r="OT38" s="372"/>
      <c r="OU38" s="372"/>
      <c r="OV38" s="372"/>
      <c r="OW38" s="372"/>
      <c r="OX38" s="372"/>
      <c r="OY38" s="372"/>
      <c r="OZ38" s="372"/>
      <c r="PA38" s="372"/>
      <c r="PB38" s="372"/>
      <c r="PC38" s="372"/>
      <c r="PD38" s="372"/>
      <c r="PE38" s="372"/>
      <c r="PF38" s="372"/>
      <c r="PG38" s="372"/>
      <c r="PH38" s="372"/>
      <c r="PI38" s="372"/>
      <c r="PJ38" s="372"/>
      <c r="PK38" s="372"/>
      <c r="PL38" s="372"/>
      <c r="PM38" s="372"/>
      <c r="PN38" s="372"/>
      <c r="PO38" s="372"/>
      <c r="PP38" s="372"/>
      <c r="PQ38" s="372"/>
      <c r="PR38" s="372"/>
      <c r="PS38" s="372"/>
      <c r="PT38" s="372"/>
      <c r="PU38" s="372"/>
      <c r="PV38" s="372"/>
      <c r="PW38" s="372"/>
      <c r="PX38" s="372"/>
      <c r="PY38" s="372"/>
      <c r="PZ38" s="372"/>
      <c r="QA38" s="372"/>
      <c r="QB38" s="372"/>
      <c r="QC38" s="372"/>
      <c r="QD38" s="372"/>
      <c r="QE38" s="372"/>
      <c r="QF38" s="372"/>
      <c r="QG38" s="372"/>
      <c r="QH38" s="372"/>
      <c r="QI38" s="372"/>
      <c r="QJ38" s="372"/>
      <c r="QK38" s="372"/>
      <c r="QL38" s="372"/>
      <c r="QM38" s="372"/>
      <c r="QN38" s="372"/>
      <c r="QO38" s="372"/>
      <c r="QP38" s="372"/>
      <c r="QQ38" s="372"/>
      <c r="QR38" s="372"/>
      <c r="QS38" s="372"/>
      <c r="QT38" s="372"/>
      <c r="QU38" s="372"/>
      <c r="QV38" s="372"/>
      <c r="QW38" s="372"/>
      <c r="QX38" s="372"/>
      <c r="QY38" s="372"/>
      <c r="QZ38" s="372"/>
      <c r="RA38" s="372"/>
      <c r="RB38" s="372"/>
      <c r="RC38" s="372"/>
      <c r="RD38" s="372"/>
      <c r="RE38" s="372"/>
      <c r="RF38" s="372"/>
      <c r="RG38" s="372"/>
      <c r="RH38" s="372"/>
      <c r="RI38" s="372"/>
      <c r="RJ38" s="372"/>
      <c r="RK38" s="372"/>
      <c r="RL38" s="372"/>
      <c r="RM38" s="372"/>
      <c r="RN38" s="372"/>
      <c r="RO38" s="372"/>
      <c r="RP38" s="372"/>
      <c r="RQ38" s="372"/>
      <c r="RR38" s="372"/>
      <c r="RS38" s="372"/>
      <c r="RT38" s="372"/>
      <c r="RU38" s="372"/>
      <c r="RV38" s="372"/>
      <c r="RW38" s="372"/>
      <c r="RX38" s="372"/>
      <c r="RY38" s="372"/>
      <c r="RZ38" s="372"/>
      <c r="SA38" s="372"/>
      <c r="SB38" s="372"/>
      <c r="SC38" s="372"/>
      <c r="SD38" s="372"/>
      <c r="SE38" s="372"/>
      <c r="SF38" s="372"/>
      <c r="SG38" s="372"/>
      <c r="SH38" s="372"/>
      <c r="SI38" s="372"/>
      <c r="SJ38" s="372"/>
      <c r="SK38" s="372"/>
      <c r="SL38" s="372"/>
      <c r="SM38" s="372"/>
      <c r="SN38" s="372"/>
      <c r="SO38" s="372"/>
      <c r="SP38" s="372"/>
      <c r="SQ38" s="372"/>
      <c r="SR38" s="372"/>
      <c r="SS38" s="372"/>
      <c r="ST38" s="372"/>
      <c r="SU38" s="372"/>
      <c r="SV38" s="372"/>
      <c r="SW38" s="372"/>
      <c r="SX38" s="372"/>
      <c r="SY38" s="372"/>
      <c r="SZ38" s="372"/>
      <c r="TA38" s="372"/>
      <c r="TB38" s="372"/>
      <c r="TC38" s="372"/>
      <c r="TD38" s="372"/>
      <c r="TE38" s="372"/>
      <c r="TF38" s="372"/>
      <c r="TG38" s="372"/>
      <c r="TH38" s="372"/>
      <c r="TI38" s="372"/>
      <c r="TJ38" s="372"/>
      <c r="TK38" s="372"/>
      <c r="TL38" s="372"/>
      <c r="TM38" s="372"/>
      <c r="TN38" s="372"/>
      <c r="TO38" s="372"/>
      <c r="TP38" s="372"/>
      <c r="TQ38" s="372"/>
      <c r="TR38" s="372"/>
      <c r="TS38" s="372"/>
      <c r="TT38" s="372"/>
      <c r="TU38" s="372"/>
      <c r="TV38" s="372"/>
      <c r="TW38" s="372"/>
      <c r="TX38" s="372"/>
      <c r="TY38" s="372"/>
      <c r="TZ38" s="372"/>
      <c r="UA38" s="372"/>
      <c r="UB38" s="372"/>
      <c r="UC38" s="372"/>
      <c r="UD38" s="372"/>
      <c r="UE38" s="372"/>
      <c r="UF38" s="372"/>
      <c r="UG38" s="372"/>
      <c r="UH38" s="372"/>
      <c r="UI38" s="372"/>
      <c r="UJ38" s="372"/>
      <c r="UK38" s="372"/>
      <c r="UL38" s="372"/>
      <c r="UM38" s="372"/>
      <c r="UN38" s="372"/>
      <c r="UO38" s="372"/>
      <c r="UP38" s="372"/>
      <c r="UQ38" s="372"/>
      <c r="UR38" s="372"/>
      <c r="US38" s="372"/>
      <c r="UT38" s="372"/>
      <c r="UU38" s="372"/>
      <c r="UV38" s="372"/>
      <c r="UW38" s="372"/>
      <c r="UX38" s="372"/>
      <c r="UY38" s="372"/>
      <c r="UZ38" s="372"/>
      <c r="VA38" s="372"/>
      <c r="VB38" s="372"/>
      <c r="VC38" s="372"/>
      <c r="VD38" s="372"/>
      <c r="VE38" s="372"/>
      <c r="VF38" s="372"/>
      <c r="VG38" s="372"/>
      <c r="VH38" s="372"/>
      <c r="VI38" s="372"/>
      <c r="VJ38" s="372"/>
      <c r="VK38" s="372"/>
      <c r="VL38" s="372"/>
      <c r="VM38" s="372"/>
      <c r="VN38" s="372"/>
      <c r="VO38" s="372"/>
      <c r="VP38" s="372"/>
      <c r="VQ38" s="372"/>
      <c r="VR38" s="372"/>
      <c r="VS38" s="372"/>
      <c r="VT38" s="372"/>
      <c r="VU38" s="372"/>
      <c r="VV38" s="372"/>
      <c r="VW38" s="372"/>
      <c r="VX38" s="372"/>
      <c r="VY38" s="372"/>
      <c r="VZ38" s="372"/>
      <c r="WA38" s="372"/>
      <c r="WB38" s="372"/>
      <c r="WC38" s="372"/>
      <c r="WD38" s="372"/>
      <c r="WE38" s="372"/>
      <c r="WF38" s="372"/>
      <c r="WG38" s="372"/>
      <c r="WH38" s="372"/>
      <c r="WI38" s="372"/>
      <c r="WJ38" s="372"/>
      <c r="WK38" s="372"/>
      <c r="WL38" s="372"/>
      <c r="WM38" s="372"/>
      <c r="WN38" s="372"/>
      <c r="WO38" s="372"/>
      <c r="WP38" s="372"/>
      <c r="WQ38" s="372"/>
      <c r="WR38" s="372"/>
      <c r="WS38" s="372"/>
      <c r="WT38" s="372"/>
      <c r="WU38" s="372"/>
      <c r="WV38" s="372"/>
      <c r="WW38" s="372"/>
      <c r="WX38" s="372"/>
      <c r="WY38" s="372"/>
      <c r="WZ38" s="372"/>
      <c r="XA38" s="372"/>
      <c r="XB38" s="372"/>
      <c r="XC38" s="372"/>
      <c r="XD38" s="372"/>
      <c r="XE38" s="372"/>
      <c r="XF38" s="372"/>
      <c r="XG38" s="372"/>
      <c r="XH38" s="372"/>
      <c r="XI38" s="372"/>
      <c r="XJ38" s="372"/>
      <c r="XK38" s="372"/>
      <c r="XL38" s="372"/>
      <c r="XM38" s="372"/>
      <c r="XN38" s="372"/>
      <c r="XO38" s="372"/>
      <c r="XP38" s="372"/>
      <c r="XQ38" s="372"/>
      <c r="XR38" s="372"/>
      <c r="XS38" s="372"/>
      <c r="XT38" s="372"/>
      <c r="XU38" s="372"/>
      <c r="XV38" s="372"/>
      <c r="XW38" s="372"/>
      <c r="XX38" s="372"/>
      <c r="XY38" s="372"/>
      <c r="XZ38" s="372"/>
      <c r="YA38" s="372"/>
      <c r="YB38" s="372"/>
      <c r="YC38" s="372"/>
      <c r="YD38" s="372"/>
      <c r="YE38" s="372"/>
      <c r="YF38" s="372"/>
      <c r="YG38" s="372"/>
      <c r="YH38" s="372"/>
      <c r="YI38" s="372"/>
      <c r="YJ38" s="372"/>
      <c r="YK38" s="372"/>
      <c r="YL38" s="372"/>
      <c r="YM38" s="372"/>
      <c r="YN38" s="372"/>
      <c r="YO38" s="372"/>
      <c r="YP38" s="372"/>
      <c r="YQ38" s="372"/>
      <c r="YR38" s="372"/>
      <c r="YS38" s="372"/>
      <c r="YT38" s="372"/>
      <c r="YU38" s="372"/>
      <c r="YV38" s="372"/>
      <c r="YW38" s="372"/>
      <c r="YX38" s="372"/>
      <c r="YY38" s="372"/>
      <c r="YZ38" s="372"/>
      <c r="ZA38" s="372"/>
      <c r="ZB38" s="372"/>
      <c r="ZC38" s="372"/>
      <c r="ZD38" s="372"/>
      <c r="ZE38" s="372"/>
      <c r="ZF38" s="372"/>
      <c r="ZG38" s="372"/>
      <c r="ZH38" s="372"/>
      <c r="ZI38" s="372"/>
      <c r="ZJ38" s="372"/>
      <c r="ZK38" s="372"/>
      <c r="ZL38" s="372"/>
      <c r="ZM38" s="372"/>
      <c r="ZN38" s="372"/>
      <c r="ZO38" s="372"/>
      <c r="ZP38" s="372"/>
      <c r="ZQ38" s="372"/>
      <c r="ZR38" s="372"/>
      <c r="ZS38" s="372"/>
      <c r="ZT38" s="372"/>
      <c r="ZU38" s="372"/>
      <c r="ZV38" s="372"/>
      <c r="ZW38" s="372"/>
      <c r="ZX38" s="372"/>
      <c r="ZY38" s="372"/>
      <c r="ZZ38" s="372"/>
      <c r="AAA38" s="372"/>
      <c r="AAB38" s="372"/>
      <c r="AAC38" s="372"/>
      <c r="AAD38" s="372"/>
      <c r="AAE38" s="372"/>
      <c r="AAF38" s="372"/>
      <c r="AAG38" s="372"/>
      <c r="AAH38" s="372"/>
      <c r="AAI38" s="372"/>
      <c r="AAJ38" s="372"/>
      <c r="AAK38" s="372"/>
      <c r="AAL38" s="372"/>
      <c r="AAM38" s="372"/>
      <c r="AAN38" s="372"/>
      <c r="AAO38" s="372"/>
      <c r="AAP38" s="372"/>
      <c r="AAQ38" s="372"/>
      <c r="AAR38" s="372"/>
      <c r="AAS38" s="372"/>
      <c r="AAT38" s="372"/>
      <c r="AAU38" s="372"/>
      <c r="AAV38" s="372"/>
      <c r="AAW38" s="372"/>
      <c r="AAX38" s="372"/>
      <c r="AAY38" s="372"/>
      <c r="AAZ38" s="372"/>
      <c r="ABA38" s="372"/>
      <c r="ABB38" s="372"/>
      <c r="ABC38" s="372"/>
      <c r="ABD38" s="372"/>
      <c r="ABE38" s="372"/>
      <c r="ABF38" s="372"/>
      <c r="ABG38" s="372"/>
      <c r="ABH38" s="372"/>
      <c r="ABI38" s="372"/>
      <c r="ABJ38" s="372"/>
      <c r="ABK38" s="372"/>
      <c r="ABL38" s="372"/>
      <c r="ABM38" s="372"/>
      <c r="ABN38" s="372"/>
      <c r="ABO38" s="372"/>
      <c r="ABP38" s="372"/>
      <c r="ABQ38" s="372"/>
      <c r="ABR38" s="372"/>
      <c r="ABS38" s="372"/>
      <c r="ABT38" s="372"/>
      <c r="ABU38" s="372"/>
      <c r="ABV38" s="372"/>
      <c r="ABW38" s="372"/>
      <c r="ABX38" s="372"/>
      <c r="ABY38" s="372"/>
      <c r="ABZ38" s="372"/>
      <c r="ACA38" s="372"/>
      <c r="ACB38" s="372"/>
      <c r="ACC38" s="372"/>
      <c r="ACD38" s="372"/>
      <c r="ACE38" s="372"/>
      <c r="ACF38" s="372"/>
      <c r="ACG38" s="372"/>
      <c r="ACH38" s="372"/>
      <c r="ACI38" s="372"/>
      <c r="ACJ38" s="372"/>
      <c r="ACK38" s="372"/>
      <c r="ACL38" s="372"/>
      <c r="ACM38" s="372"/>
      <c r="ACN38" s="372"/>
      <c r="ACO38" s="372"/>
      <c r="ACP38" s="372"/>
      <c r="ACQ38" s="372"/>
      <c r="ACR38" s="372"/>
      <c r="ACS38" s="372"/>
      <c r="ACT38" s="372"/>
      <c r="ACU38" s="372"/>
      <c r="ACV38" s="372"/>
      <c r="ACW38" s="372"/>
      <c r="ACX38" s="372"/>
      <c r="ACY38" s="372"/>
      <c r="ACZ38" s="372"/>
      <c r="ADA38" s="372"/>
      <c r="ADB38" s="372"/>
      <c r="ADC38" s="372"/>
      <c r="ADD38" s="372"/>
      <c r="ADE38" s="372"/>
      <c r="ADF38" s="372"/>
      <c r="ADG38" s="372"/>
      <c r="ADH38" s="372"/>
      <c r="ADI38" s="372"/>
      <c r="ADJ38" s="372"/>
      <c r="ADK38" s="372"/>
      <c r="ADL38" s="372"/>
      <c r="ADM38" s="372"/>
      <c r="ADN38" s="372"/>
      <c r="ADO38" s="372"/>
      <c r="ADP38" s="372"/>
      <c r="ADQ38" s="372"/>
      <c r="ADR38" s="372"/>
      <c r="ADS38" s="372"/>
      <c r="ADT38" s="372"/>
      <c r="ADU38" s="372"/>
      <c r="ADV38" s="372"/>
      <c r="ADW38" s="372"/>
      <c r="ADX38" s="372"/>
      <c r="ADY38" s="372"/>
      <c r="ADZ38" s="372"/>
      <c r="AEA38" s="372"/>
      <c r="AEB38" s="372"/>
      <c r="AEC38" s="372"/>
      <c r="AED38" s="372"/>
      <c r="AEE38" s="372"/>
      <c r="AEF38" s="372"/>
      <c r="AEG38" s="372"/>
      <c r="AEH38" s="372"/>
      <c r="AEI38" s="372"/>
      <c r="AEJ38" s="372"/>
      <c r="AEK38" s="372"/>
      <c r="AEL38" s="372"/>
      <c r="AEM38" s="372"/>
      <c r="AEN38" s="372"/>
      <c r="AEO38" s="372"/>
      <c r="AEP38" s="372"/>
      <c r="AEQ38" s="372"/>
      <c r="AER38" s="372"/>
      <c r="AES38" s="372"/>
      <c r="AET38" s="372"/>
      <c r="AEU38" s="372"/>
      <c r="AEV38" s="372"/>
      <c r="AEW38" s="372"/>
      <c r="AEX38" s="372"/>
      <c r="AEY38" s="372"/>
      <c r="AEZ38" s="372"/>
      <c r="AFA38" s="372"/>
      <c r="AFB38" s="372"/>
      <c r="AFC38" s="372"/>
      <c r="AFD38" s="372"/>
      <c r="AFE38" s="372"/>
      <c r="AFF38" s="372"/>
      <c r="AFG38" s="372"/>
      <c r="AFH38" s="372"/>
      <c r="AFI38" s="372"/>
      <c r="AFJ38" s="372"/>
      <c r="AFK38" s="372"/>
      <c r="AFL38" s="372"/>
      <c r="AFM38" s="372"/>
      <c r="AFN38" s="372"/>
      <c r="AFO38" s="372"/>
      <c r="AFP38" s="372"/>
      <c r="AFQ38" s="372"/>
      <c r="AFR38" s="372"/>
      <c r="AFS38" s="372"/>
      <c r="AFT38" s="372"/>
      <c r="AFU38" s="372"/>
      <c r="AFV38" s="372"/>
      <c r="AFW38" s="372"/>
      <c r="AFX38" s="372"/>
      <c r="AFY38" s="372"/>
      <c r="AFZ38" s="372"/>
      <c r="AGA38" s="372"/>
      <c r="AGB38" s="372"/>
      <c r="AGC38" s="372"/>
      <c r="AGD38" s="372"/>
      <c r="AGE38" s="372"/>
      <c r="AGF38" s="372"/>
      <c r="AGG38" s="372"/>
      <c r="AGH38" s="372"/>
      <c r="AGI38" s="372"/>
      <c r="AGJ38" s="372"/>
      <c r="AGK38" s="372"/>
      <c r="AGL38" s="372"/>
      <c r="AGM38" s="372"/>
      <c r="AGN38" s="372"/>
      <c r="AGO38" s="372"/>
      <c r="AGP38" s="372"/>
      <c r="AGQ38" s="372"/>
      <c r="AGR38" s="372"/>
      <c r="AGS38" s="372"/>
      <c r="AGT38" s="372"/>
      <c r="AGU38" s="372"/>
      <c r="AGV38" s="372"/>
      <c r="AGW38" s="372"/>
      <c r="AGX38" s="372"/>
      <c r="AGY38" s="372"/>
      <c r="AGZ38" s="372"/>
      <c r="AHA38" s="372"/>
      <c r="AHB38" s="372"/>
      <c r="AHC38" s="372"/>
      <c r="AHD38" s="372"/>
      <c r="AHE38" s="372"/>
      <c r="AHF38" s="372"/>
      <c r="AHG38" s="372"/>
      <c r="AHH38" s="372"/>
      <c r="AHI38" s="372"/>
      <c r="AHJ38" s="372"/>
      <c r="AHK38" s="372"/>
      <c r="AHL38" s="372"/>
      <c r="AHM38" s="372"/>
      <c r="AHN38" s="372"/>
      <c r="AHO38" s="372"/>
      <c r="AHP38" s="372"/>
      <c r="AHQ38" s="372"/>
      <c r="AHR38" s="372"/>
      <c r="AHS38" s="372"/>
      <c r="AHT38" s="372"/>
      <c r="AHU38" s="372"/>
      <c r="AHV38" s="372"/>
      <c r="AHW38" s="372"/>
      <c r="AHX38" s="372"/>
      <c r="AHY38" s="372"/>
      <c r="AHZ38" s="372"/>
      <c r="AIA38" s="372"/>
      <c r="AIB38" s="372"/>
      <c r="AIC38" s="372"/>
      <c r="AID38" s="372"/>
      <c r="AIE38" s="372"/>
      <c r="AIF38" s="372"/>
      <c r="AIG38" s="372"/>
      <c r="AIH38" s="372"/>
      <c r="AII38" s="372"/>
      <c r="AIJ38" s="372"/>
      <c r="AIK38" s="372"/>
      <c r="AIL38" s="372"/>
      <c r="AIM38" s="372"/>
      <c r="AIN38" s="372"/>
      <c r="AIO38" s="372"/>
      <c r="AIP38" s="372"/>
      <c r="AIQ38" s="372"/>
      <c r="AIR38" s="372"/>
      <c r="AIS38" s="372"/>
      <c r="AIT38" s="372"/>
      <c r="AIU38" s="372"/>
      <c r="AIV38" s="372"/>
      <c r="AIW38" s="372"/>
      <c r="AIX38" s="372"/>
      <c r="AIY38" s="372"/>
      <c r="AIZ38" s="372"/>
      <c r="AJA38" s="372"/>
      <c r="AJB38" s="372"/>
      <c r="AJC38" s="372"/>
      <c r="AJD38" s="372"/>
      <c r="AJE38" s="372"/>
      <c r="AJF38" s="372"/>
      <c r="AJG38" s="372"/>
      <c r="AJH38" s="372"/>
      <c r="AJI38" s="372"/>
      <c r="AJJ38" s="372"/>
      <c r="AJK38" s="372"/>
      <c r="AJL38" s="372"/>
      <c r="AJM38" s="372"/>
      <c r="AJN38" s="372"/>
      <c r="AJO38" s="372"/>
      <c r="AJP38" s="372"/>
      <c r="AJQ38" s="372"/>
      <c r="AJR38" s="372"/>
      <c r="AJS38" s="372"/>
      <c r="AJT38" s="372"/>
      <c r="AJU38" s="372"/>
      <c r="AJV38" s="372"/>
      <c r="AJW38" s="372"/>
      <c r="AJX38" s="372"/>
      <c r="AJY38" s="372"/>
      <c r="AJZ38" s="372"/>
      <c r="AKA38" s="372"/>
      <c r="AKB38" s="372"/>
      <c r="AKC38" s="372"/>
      <c r="AKD38" s="372"/>
      <c r="AKE38" s="372"/>
      <c r="AKF38" s="372"/>
      <c r="AKG38" s="372"/>
      <c r="AKH38" s="372"/>
      <c r="AKI38" s="372"/>
      <c r="AKJ38" s="372"/>
      <c r="AKK38" s="372"/>
      <c r="AKL38" s="372"/>
      <c r="AKM38" s="372"/>
      <c r="AKN38" s="372"/>
      <c r="AKO38" s="372"/>
      <c r="AKP38" s="372"/>
      <c r="AKQ38" s="372"/>
      <c r="AKR38" s="372"/>
      <c r="AKS38" s="372"/>
      <c r="AKT38" s="372"/>
      <c r="AKU38" s="372"/>
      <c r="AKV38" s="372"/>
      <c r="AKW38" s="372"/>
      <c r="AKX38" s="372"/>
      <c r="AKY38" s="372"/>
      <c r="AKZ38" s="372"/>
      <c r="ALA38" s="372"/>
      <c r="ALB38" s="372"/>
      <c r="ALC38" s="372"/>
      <c r="ALD38" s="372"/>
      <c r="ALE38" s="372"/>
      <c r="ALF38" s="372"/>
      <c r="ALG38" s="372"/>
      <c r="ALH38" s="372"/>
      <c r="ALI38" s="372"/>
      <c r="ALJ38" s="372"/>
      <c r="ALK38" s="372"/>
      <c r="ALL38" s="372"/>
      <c r="ALM38" s="372"/>
      <c r="ALN38" s="372"/>
      <c r="ALO38" s="372"/>
      <c r="ALP38" s="372"/>
      <c r="ALQ38" s="372"/>
      <c r="ALR38" s="372"/>
      <c r="ALS38" s="372"/>
      <c r="ALT38" s="372"/>
      <c r="ALU38" s="372"/>
      <c r="ALV38" s="372"/>
      <c r="ALW38" s="372"/>
      <c r="ALX38" s="372"/>
      <c r="ALY38" s="372"/>
      <c r="ALZ38" s="372"/>
      <c r="AMA38" s="372"/>
      <c r="AMB38" s="372"/>
      <c r="AMC38" s="372"/>
      <c r="AMD38" s="372"/>
      <c r="AME38" s="372"/>
      <c r="AMF38" s="372"/>
      <c r="AMG38" s="372"/>
      <c r="AMH38" s="372"/>
      <c r="AMI38" s="372"/>
      <c r="AMJ38" s="372"/>
      <c r="AMK38" s="372"/>
      <c r="AML38" s="372"/>
      <c r="AMM38" s="372"/>
      <c r="AMN38" s="372"/>
      <c r="AMO38" s="372"/>
      <c r="AMP38" s="372"/>
      <c r="AMQ38" s="372"/>
      <c r="AMR38" s="372"/>
    </row>
    <row r="39" spans="1:1032" ht="15" customHeight="1" outlineLevel="1" x14ac:dyDescent="0.25">
      <c r="B39" s="370"/>
      <c r="C39" s="379" t="s">
        <v>250</v>
      </c>
      <c r="D39" s="15" t="s">
        <v>244</v>
      </c>
      <c r="E39" s="382"/>
      <c r="F39" s="382"/>
      <c r="G39" s="382"/>
      <c r="H39" s="382"/>
      <c r="I39" s="382"/>
      <c r="J39" s="382"/>
      <c r="K39" s="382"/>
      <c r="L39" s="382"/>
      <c r="M39" s="382"/>
      <c r="N39" s="382"/>
      <c r="O39" s="383"/>
    </row>
    <row r="40" spans="1:1032" s="13" customFormat="1" ht="14.25" customHeight="1" outlineLevel="1" x14ac:dyDescent="0.25">
      <c r="A40" s="1"/>
      <c r="B40" s="296"/>
      <c r="C40" s="297" t="s">
        <v>251</v>
      </c>
      <c r="D40" s="290" t="s">
        <v>23</v>
      </c>
      <c r="E40" s="380" t="str">
        <f>IF(E$8="","",IF(E$8="Új létesítés tervezéssel","",'3) Ajánlatkérői alapadatok'!E31))</f>
        <v/>
      </c>
      <c r="F40" s="380" t="str">
        <f>IF(F$8="","",IF(F$8="Új létesítés tervezéssel","",'3) Ajánlatkérői alapadatok'!F31))</f>
        <v/>
      </c>
      <c r="G40" s="380" t="str">
        <f>IF(G$8="","",IF(G$8="Új létesítés tervezéssel","",'3) Ajánlatkérői alapadatok'!G31))</f>
        <v/>
      </c>
      <c r="H40" s="380" t="str">
        <f>IF(H$8="","",IF(H$8="Új létesítés tervezéssel","",'3) Ajánlatkérői alapadatok'!H31))</f>
        <v/>
      </c>
      <c r="I40" s="380" t="str">
        <f>IF(I$8="","",IF(I$8="Új létesítés tervezéssel","",'3) Ajánlatkérői alapadatok'!I31))</f>
        <v/>
      </c>
      <c r="J40" s="380" t="str">
        <f>IF(J$8="","",IF(J$8="Új létesítés tervezéssel","",'3) Ajánlatkérői alapadatok'!J31))</f>
        <v/>
      </c>
      <c r="K40" s="380" t="str">
        <f>IF(K$8="","",IF(K$8="Új létesítés tervezéssel","",'3) Ajánlatkérői alapadatok'!K31))</f>
        <v/>
      </c>
      <c r="L40" s="380" t="str">
        <f>IF(L$8="","",IF(L$8="Új létesítés tervezéssel","",'3) Ajánlatkérői alapadatok'!L31))</f>
        <v/>
      </c>
      <c r="M40" s="380" t="str">
        <f>IF(M$8="","",IF(M$8="Új létesítés tervezéssel","",'3) Ajánlatkérői alapadatok'!M31))</f>
        <v/>
      </c>
      <c r="N40" s="380" t="str">
        <f>IF(N$8="","",IF(N$8="Új létesítés tervezéssel","",'3) Ajánlatkérői alapadatok'!N31))</f>
        <v/>
      </c>
      <c r="O40" s="383"/>
    </row>
    <row r="41" spans="1:1032" s="13" customFormat="1" ht="14.25" customHeight="1" outlineLevel="1" x14ac:dyDescent="0.25">
      <c r="A41" s="1"/>
      <c r="B41" s="296"/>
      <c r="C41" s="298" t="s">
        <v>245</v>
      </c>
      <c r="D41" s="290" t="s">
        <v>23</v>
      </c>
      <c r="E41" s="380" t="str">
        <f>IF(E$8="","",IF(E$8="Új létesítés tervezéssel","",'3) Ajánlatkérői alapadatok'!E32))</f>
        <v/>
      </c>
      <c r="F41" s="380" t="str">
        <f>IF(F$8="","",IF(F$8="Új létesítés tervezéssel","",'3) Ajánlatkérői alapadatok'!F32))</f>
        <v/>
      </c>
      <c r="G41" s="380" t="str">
        <f>IF(G$8="","",IF(G$8="Új létesítés tervezéssel","",'3) Ajánlatkérői alapadatok'!G32))</f>
        <v/>
      </c>
      <c r="H41" s="380" t="str">
        <f>IF(H$8="","",IF(H$8="Új létesítés tervezéssel","",'3) Ajánlatkérői alapadatok'!H32))</f>
        <v/>
      </c>
      <c r="I41" s="380" t="str">
        <f>IF(I$8="","",IF(I$8="Új létesítés tervezéssel","",'3) Ajánlatkérői alapadatok'!I32))</f>
        <v/>
      </c>
      <c r="J41" s="380" t="str">
        <f>IF(J$8="","",IF(J$8="Új létesítés tervezéssel","",'3) Ajánlatkérői alapadatok'!J32))</f>
        <v/>
      </c>
      <c r="K41" s="380" t="str">
        <f>IF(K$8="","",IF(K$8="Új létesítés tervezéssel","",'3) Ajánlatkérői alapadatok'!K32))</f>
        <v/>
      </c>
      <c r="L41" s="380" t="str">
        <f>IF(L$8="","",IF(L$8="Új létesítés tervezéssel","",'3) Ajánlatkérői alapadatok'!L32))</f>
        <v/>
      </c>
      <c r="M41" s="380" t="str">
        <f>IF(M$8="","",IF(M$8="Új létesítés tervezéssel","",'3) Ajánlatkérői alapadatok'!M32))</f>
        <v/>
      </c>
      <c r="N41" s="380" t="str">
        <f>IF(N$8="","",IF(N$8="Új létesítés tervezéssel","",'3) Ajánlatkérői alapadatok'!N32))</f>
        <v/>
      </c>
      <c r="O41" s="383"/>
    </row>
    <row r="42" spans="1:1032" s="13" customFormat="1" ht="14.25" customHeight="1" outlineLevel="1" x14ac:dyDescent="0.25">
      <c r="A42" s="1"/>
      <c r="B42" s="296"/>
      <c r="C42" s="298" t="s">
        <v>246</v>
      </c>
      <c r="D42" s="290" t="s">
        <v>23</v>
      </c>
      <c r="E42" s="380" t="str">
        <f>IF(E$8="","",IF(E$8="Új létesítés tervezéssel","",'3) Ajánlatkérői alapadatok'!E33))</f>
        <v/>
      </c>
      <c r="F42" s="380" t="str">
        <f>IF(F$8="","",IF(F$8="Új létesítés tervezéssel","",'3) Ajánlatkérői alapadatok'!F33))</f>
        <v/>
      </c>
      <c r="G42" s="380" t="str">
        <f>IF(G$8="","",IF(G$8="Új létesítés tervezéssel","",'3) Ajánlatkérői alapadatok'!G33))</f>
        <v/>
      </c>
      <c r="H42" s="380" t="str">
        <f>IF(H$8="","",IF(H$8="Új létesítés tervezéssel","",'3) Ajánlatkérői alapadatok'!H33))</f>
        <v/>
      </c>
      <c r="I42" s="380" t="str">
        <f>IF(I$8="","",IF(I$8="Új létesítés tervezéssel","",'3) Ajánlatkérői alapadatok'!I33))</f>
        <v/>
      </c>
      <c r="J42" s="380" t="str">
        <f>IF(J$8="","",IF(J$8="Új létesítés tervezéssel","",'3) Ajánlatkérői alapadatok'!J33))</f>
        <v/>
      </c>
      <c r="K42" s="380" t="str">
        <f>IF(K$8="","",IF(K$8="Új létesítés tervezéssel","",'3) Ajánlatkérői alapadatok'!K33))</f>
        <v/>
      </c>
      <c r="L42" s="380" t="str">
        <f>IF(L$8="","",IF(L$8="Új létesítés tervezéssel","",'3) Ajánlatkérői alapadatok'!L33))</f>
        <v/>
      </c>
      <c r="M42" s="380" t="str">
        <f>IF(M$8="","",IF(M$8="Új létesítés tervezéssel","",'3) Ajánlatkérői alapadatok'!M33))</f>
        <v/>
      </c>
      <c r="N42" s="380" t="str">
        <f>IF(N$8="","",IF(N$8="Új létesítés tervezéssel","",'3) Ajánlatkérői alapadatok'!N33))</f>
        <v/>
      </c>
      <c r="O42" s="383"/>
    </row>
    <row r="43" spans="1:1032" ht="15" customHeight="1" outlineLevel="1" x14ac:dyDescent="0.25">
      <c r="B43" s="384"/>
      <c r="C43" s="379" t="s">
        <v>252</v>
      </c>
      <c r="D43" s="290" t="s">
        <v>1</v>
      </c>
      <c r="E43" s="382"/>
      <c r="F43" s="382"/>
      <c r="G43" s="382"/>
      <c r="H43" s="382"/>
      <c r="I43" s="382"/>
      <c r="J43" s="382"/>
      <c r="K43" s="382"/>
      <c r="L43" s="382"/>
      <c r="M43" s="382"/>
      <c r="N43" s="382"/>
      <c r="O43" s="383"/>
    </row>
    <row r="44" spans="1:1032" ht="15" customHeight="1" outlineLevel="1" x14ac:dyDescent="0.25">
      <c r="B44" s="384"/>
      <c r="C44" s="381" t="s">
        <v>253</v>
      </c>
      <c r="D44" s="290" t="s">
        <v>1</v>
      </c>
      <c r="E44" s="382"/>
      <c r="F44" s="382"/>
      <c r="G44" s="382"/>
      <c r="H44" s="382"/>
      <c r="I44" s="382"/>
      <c r="J44" s="382"/>
      <c r="K44" s="382"/>
      <c r="L44" s="382"/>
      <c r="M44" s="382"/>
      <c r="N44" s="382"/>
      <c r="O44" s="383"/>
    </row>
    <row r="45" spans="1:1032" ht="15" customHeight="1" outlineLevel="1" x14ac:dyDescent="0.25">
      <c r="B45" s="384"/>
      <c r="C45" s="381" t="s">
        <v>254</v>
      </c>
      <c r="D45" s="290" t="s">
        <v>1</v>
      </c>
      <c r="E45" s="382"/>
      <c r="F45" s="382"/>
      <c r="G45" s="382"/>
      <c r="H45" s="382"/>
      <c r="I45" s="382"/>
      <c r="J45" s="382"/>
      <c r="K45" s="382"/>
      <c r="L45" s="382"/>
      <c r="M45" s="382"/>
      <c r="N45" s="382"/>
      <c r="O45" s="383"/>
    </row>
    <row r="46" spans="1:1032" ht="15" customHeight="1" outlineLevel="1" x14ac:dyDescent="0.25">
      <c r="B46" s="370"/>
      <c r="C46" s="379" t="s">
        <v>255</v>
      </c>
      <c r="D46" s="15" t="s">
        <v>150</v>
      </c>
      <c r="E46" s="382"/>
      <c r="F46" s="369"/>
      <c r="G46" s="382"/>
      <c r="H46" s="382"/>
      <c r="I46" s="382"/>
      <c r="J46" s="382"/>
      <c r="K46" s="382"/>
      <c r="L46" s="382"/>
      <c r="M46" s="382"/>
      <c r="N46" s="382"/>
      <c r="O46" s="383"/>
    </row>
    <row r="47" spans="1:1032" ht="15" customHeight="1" outlineLevel="1" x14ac:dyDescent="0.25">
      <c r="B47" s="384"/>
      <c r="C47" s="385" t="s">
        <v>256</v>
      </c>
      <c r="D47" s="290" t="s">
        <v>150</v>
      </c>
      <c r="E47" s="382"/>
      <c r="F47" s="369"/>
      <c r="G47" s="382"/>
      <c r="H47" s="382"/>
      <c r="I47" s="382"/>
      <c r="J47" s="382"/>
      <c r="K47" s="382"/>
      <c r="L47" s="382"/>
      <c r="M47" s="382"/>
      <c r="N47" s="382"/>
      <c r="O47" s="383"/>
    </row>
    <row r="48" spans="1:1032" ht="15" customHeight="1" outlineLevel="1" x14ac:dyDescent="0.25">
      <c r="B48" s="384"/>
      <c r="C48" s="297" t="s">
        <v>199</v>
      </c>
      <c r="D48" s="16" t="s">
        <v>150</v>
      </c>
      <c r="E48" s="303"/>
      <c r="F48" s="303"/>
      <c r="G48" s="382"/>
      <c r="H48" s="382"/>
      <c r="I48" s="382"/>
      <c r="J48" s="382"/>
      <c r="K48" s="382"/>
      <c r="L48" s="382"/>
      <c r="M48" s="382"/>
      <c r="N48" s="382"/>
      <c r="O48" s="383"/>
    </row>
    <row r="49" spans="1:1032" ht="15" customHeight="1" outlineLevel="1" x14ac:dyDescent="0.25">
      <c r="B49" s="384"/>
      <c r="C49" s="297" t="s">
        <v>200</v>
      </c>
      <c r="D49" s="16" t="s">
        <v>150</v>
      </c>
      <c r="E49" s="303"/>
      <c r="F49" s="303"/>
      <c r="G49" s="382"/>
      <c r="H49" s="382"/>
      <c r="I49" s="382"/>
      <c r="J49" s="382"/>
      <c r="K49" s="382"/>
      <c r="L49" s="382"/>
      <c r="M49" s="382"/>
      <c r="N49" s="382"/>
      <c r="O49" s="383"/>
    </row>
    <row r="50" spans="1:1032" ht="15" customHeight="1" outlineLevel="1" x14ac:dyDescent="0.25">
      <c r="B50" s="384"/>
      <c r="C50" s="385" t="s">
        <v>201</v>
      </c>
      <c r="D50" s="290" t="s">
        <v>150</v>
      </c>
      <c r="E50" s="369"/>
      <c r="F50" s="369"/>
      <c r="G50" s="382"/>
      <c r="H50" s="382"/>
      <c r="I50" s="382"/>
      <c r="J50" s="382"/>
      <c r="K50" s="382"/>
      <c r="L50" s="382"/>
      <c r="M50" s="382"/>
      <c r="N50" s="382"/>
      <c r="O50" s="383"/>
    </row>
    <row r="51" spans="1:1032" ht="15" customHeight="1" outlineLevel="1" x14ac:dyDescent="0.25">
      <c r="B51" s="384"/>
      <c r="C51" s="304"/>
      <c r="D51" s="290"/>
      <c r="E51" s="386"/>
      <c r="F51" s="386"/>
      <c r="G51" s="386"/>
      <c r="H51" s="386"/>
      <c r="I51" s="386"/>
      <c r="J51" s="386"/>
      <c r="K51" s="386"/>
      <c r="L51" s="386"/>
      <c r="M51" s="386"/>
      <c r="N51" s="386"/>
      <c r="O51" s="383"/>
    </row>
    <row r="52" spans="1:1032" s="378" customFormat="1" ht="15" customHeight="1" x14ac:dyDescent="0.25">
      <c r="A52" s="372"/>
      <c r="B52" s="373"/>
      <c r="C52" s="374" t="s">
        <v>259</v>
      </c>
      <c r="D52" s="375" t="s">
        <v>350</v>
      </c>
      <c r="E52" s="376"/>
      <c r="F52" s="376"/>
      <c r="G52" s="376"/>
      <c r="H52" s="376"/>
      <c r="I52" s="376"/>
      <c r="J52" s="376"/>
      <c r="K52" s="376"/>
      <c r="L52" s="376"/>
      <c r="M52" s="376"/>
      <c r="N52" s="376"/>
      <c r="O52" s="377"/>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2"/>
      <c r="DF52" s="372"/>
      <c r="DG52" s="372"/>
      <c r="DH52" s="372"/>
      <c r="DI52" s="372"/>
      <c r="DJ52" s="372"/>
      <c r="DK52" s="372"/>
      <c r="DL52" s="372"/>
      <c r="DM52" s="372"/>
      <c r="DN52" s="372"/>
      <c r="DO52" s="372"/>
      <c r="DP52" s="372"/>
      <c r="DQ52" s="372"/>
      <c r="DR52" s="372"/>
      <c r="DS52" s="372"/>
      <c r="DT52" s="372"/>
      <c r="DU52" s="372"/>
      <c r="DV52" s="372"/>
      <c r="DW52" s="372"/>
      <c r="DX52" s="372"/>
      <c r="DY52" s="372"/>
      <c r="DZ52" s="372"/>
      <c r="EA52" s="372"/>
      <c r="EB52" s="372"/>
      <c r="EC52" s="372"/>
      <c r="ED52" s="372"/>
      <c r="EE52" s="372"/>
      <c r="EF52" s="372"/>
      <c r="EG52" s="372"/>
      <c r="EH52" s="372"/>
      <c r="EI52" s="372"/>
      <c r="EJ52" s="372"/>
      <c r="EK52" s="372"/>
      <c r="EL52" s="372"/>
      <c r="EM52" s="372"/>
      <c r="EN52" s="372"/>
      <c r="EO52" s="372"/>
      <c r="EP52" s="372"/>
      <c r="EQ52" s="372"/>
      <c r="ER52" s="372"/>
      <c r="ES52" s="372"/>
      <c r="ET52" s="372"/>
      <c r="EU52" s="372"/>
      <c r="EV52" s="372"/>
      <c r="EW52" s="372"/>
      <c r="EX52" s="372"/>
      <c r="EY52" s="372"/>
      <c r="EZ52" s="372"/>
      <c r="FA52" s="372"/>
      <c r="FB52" s="372"/>
      <c r="FC52" s="372"/>
      <c r="FD52" s="372"/>
      <c r="FE52" s="372"/>
      <c r="FF52" s="372"/>
      <c r="FG52" s="372"/>
      <c r="FH52" s="372"/>
      <c r="FI52" s="372"/>
      <c r="FJ52" s="372"/>
      <c r="FK52" s="372"/>
      <c r="FL52" s="372"/>
      <c r="FM52" s="372"/>
      <c r="FN52" s="372"/>
      <c r="FO52" s="372"/>
      <c r="FP52" s="372"/>
      <c r="FQ52" s="372"/>
      <c r="FR52" s="372"/>
      <c r="FS52" s="372"/>
      <c r="FT52" s="372"/>
      <c r="FU52" s="372"/>
      <c r="FV52" s="372"/>
      <c r="FW52" s="372"/>
      <c r="FX52" s="372"/>
      <c r="FY52" s="372"/>
      <c r="FZ52" s="372"/>
      <c r="GA52" s="372"/>
      <c r="GB52" s="372"/>
      <c r="GC52" s="372"/>
      <c r="GD52" s="372"/>
      <c r="GE52" s="372"/>
      <c r="GF52" s="372"/>
      <c r="GG52" s="372"/>
      <c r="GH52" s="372"/>
      <c r="GI52" s="372"/>
      <c r="GJ52" s="372"/>
      <c r="GK52" s="372"/>
      <c r="GL52" s="372"/>
      <c r="GM52" s="372"/>
      <c r="GN52" s="372"/>
      <c r="GO52" s="372"/>
      <c r="GP52" s="372"/>
      <c r="GQ52" s="372"/>
      <c r="GR52" s="372"/>
      <c r="GS52" s="372"/>
      <c r="GT52" s="372"/>
      <c r="GU52" s="372"/>
      <c r="GV52" s="372"/>
      <c r="GW52" s="372"/>
      <c r="GX52" s="372"/>
      <c r="GY52" s="372"/>
      <c r="GZ52" s="372"/>
      <c r="HA52" s="372"/>
      <c r="HB52" s="372"/>
      <c r="HC52" s="372"/>
      <c r="HD52" s="372"/>
      <c r="HE52" s="372"/>
      <c r="HF52" s="372"/>
      <c r="HG52" s="372"/>
      <c r="HH52" s="372"/>
      <c r="HI52" s="372"/>
      <c r="HJ52" s="372"/>
      <c r="HK52" s="372"/>
      <c r="HL52" s="372"/>
      <c r="HM52" s="372"/>
      <c r="HN52" s="372"/>
      <c r="HO52" s="372"/>
      <c r="HP52" s="372"/>
      <c r="HQ52" s="372"/>
      <c r="HR52" s="372"/>
      <c r="HS52" s="372"/>
      <c r="HT52" s="372"/>
      <c r="HU52" s="372"/>
      <c r="HV52" s="372"/>
      <c r="HW52" s="372"/>
      <c r="HX52" s="372"/>
      <c r="HY52" s="372"/>
      <c r="HZ52" s="372"/>
      <c r="IA52" s="372"/>
      <c r="IB52" s="372"/>
      <c r="IC52" s="372"/>
      <c r="ID52" s="372"/>
      <c r="IE52" s="372"/>
      <c r="IF52" s="372"/>
      <c r="IG52" s="372"/>
      <c r="IH52" s="372"/>
      <c r="II52" s="372"/>
      <c r="IJ52" s="372"/>
      <c r="IK52" s="372"/>
      <c r="IL52" s="372"/>
      <c r="IM52" s="372"/>
      <c r="IN52" s="372"/>
      <c r="IO52" s="372"/>
      <c r="IP52" s="372"/>
      <c r="IQ52" s="372"/>
      <c r="IR52" s="372"/>
      <c r="IS52" s="372"/>
      <c r="IT52" s="372"/>
      <c r="IU52" s="372"/>
      <c r="IV52" s="372"/>
      <c r="IW52" s="372"/>
      <c r="IX52" s="372"/>
      <c r="IY52" s="372"/>
      <c r="IZ52" s="372"/>
      <c r="JA52" s="372"/>
      <c r="JB52" s="372"/>
      <c r="JC52" s="372"/>
      <c r="JD52" s="372"/>
      <c r="JE52" s="372"/>
      <c r="JF52" s="372"/>
      <c r="JG52" s="372"/>
      <c r="JH52" s="372"/>
      <c r="JI52" s="372"/>
      <c r="JJ52" s="372"/>
      <c r="JK52" s="372"/>
      <c r="JL52" s="372"/>
      <c r="JM52" s="372"/>
      <c r="JN52" s="372"/>
      <c r="JO52" s="372"/>
      <c r="JP52" s="372"/>
      <c r="JQ52" s="372"/>
      <c r="JR52" s="372"/>
      <c r="JS52" s="372"/>
      <c r="JT52" s="372"/>
      <c r="JU52" s="372"/>
      <c r="JV52" s="372"/>
      <c r="JW52" s="372"/>
      <c r="JX52" s="372"/>
      <c r="JY52" s="372"/>
      <c r="JZ52" s="372"/>
      <c r="KA52" s="372"/>
      <c r="KB52" s="372"/>
      <c r="KC52" s="372"/>
      <c r="KD52" s="372"/>
      <c r="KE52" s="372"/>
      <c r="KF52" s="372"/>
      <c r="KG52" s="372"/>
      <c r="KH52" s="372"/>
      <c r="KI52" s="372"/>
      <c r="KJ52" s="372"/>
      <c r="KK52" s="372"/>
      <c r="KL52" s="372"/>
      <c r="KM52" s="372"/>
      <c r="KN52" s="372"/>
      <c r="KO52" s="372"/>
      <c r="KP52" s="372"/>
      <c r="KQ52" s="372"/>
      <c r="KR52" s="372"/>
      <c r="KS52" s="372"/>
      <c r="KT52" s="372"/>
      <c r="KU52" s="372"/>
      <c r="KV52" s="372"/>
      <c r="KW52" s="372"/>
      <c r="KX52" s="372"/>
      <c r="KY52" s="372"/>
      <c r="KZ52" s="372"/>
      <c r="LA52" s="372"/>
      <c r="LB52" s="372"/>
      <c r="LC52" s="372"/>
      <c r="LD52" s="372"/>
      <c r="LE52" s="372"/>
      <c r="LF52" s="372"/>
      <c r="LG52" s="372"/>
      <c r="LH52" s="372"/>
      <c r="LI52" s="372"/>
      <c r="LJ52" s="372"/>
      <c r="LK52" s="372"/>
      <c r="LL52" s="372"/>
      <c r="LM52" s="372"/>
      <c r="LN52" s="372"/>
      <c r="LO52" s="372"/>
      <c r="LP52" s="372"/>
      <c r="LQ52" s="372"/>
      <c r="LR52" s="372"/>
      <c r="LS52" s="372"/>
      <c r="LT52" s="372"/>
      <c r="LU52" s="372"/>
      <c r="LV52" s="372"/>
      <c r="LW52" s="372"/>
      <c r="LX52" s="372"/>
      <c r="LY52" s="372"/>
      <c r="LZ52" s="372"/>
      <c r="MA52" s="372"/>
      <c r="MB52" s="372"/>
      <c r="MC52" s="372"/>
      <c r="MD52" s="372"/>
      <c r="ME52" s="372"/>
      <c r="MF52" s="372"/>
      <c r="MG52" s="372"/>
      <c r="MH52" s="372"/>
      <c r="MI52" s="372"/>
      <c r="MJ52" s="372"/>
      <c r="MK52" s="372"/>
      <c r="ML52" s="372"/>
      <c r="MM52" s="372"/>
      <c r="MN52" s="372"/>
      <c r="MO52" s="372"/>
      <c r="MP52" s="372"/>
      <c r="MQ52" s="372"/>
      <c r="MR52" s="372"/>
      <c r="MS52" s="372"/>
      <c r="MT52" s="372"/>
      <c r="MU52" s="372"/>
      <c r="MV52" s="372"/>
      <c r="MW52" s="372"/>
      <c r="MX52" s="372"/>
      <c r="MY52" s="372"/>
      <c r="MZ52" s="372"/>
      <c r="NA52" s="372"/>
      <c r="NB52" s="372"/>
      <c r="NC52" s="372"/>
      <c r="ND52" s="372"/>
      <c r="NE52" s="372"/>
      <c r="NF52" s="372"/>
      <c r="NG52" s="372"/>
      <c r="NH52" s="372"/>
      <c r="NI52" s="372"/>
      <c r="NJ52" s="372"/>
      <c r="NK52" s="372"/>
      <c r="NL52" s="372"/>
      <c r="NM52" s="372"/>
      <c r="NN52" s="372"/>
      <c r="NO52" s="372"/>
      <c r="NP52" s="372"/>
      <c r="NQ52" s="372"/>
      <c r="NR52" s="372"/>
      <c r="NS52" s="372"/>
      <c r="NT52" s="372"/>
      <c r="NU52" s="372"/>
      <c r="NV52" s="372"/>
      <c r="NW52" s="372"/>
      <c r="NX52" s="372"/>
      <c r="NY52" s="372"/>
      <c r="NZ52" s="372"/>
      <c r="OA52" s="372"/>
      <c r="OB52" s="372"/>
      <c r="OC52" s="372"/>
      <c r="OD52" s="372"/>
      <c r="OE52" s="372"/>
      <c r="OF52" s="372"/>
      <c r="OG52" s="372"/>
      <c r="OH52" s="372"/>
      <c r="OI52" s="372"/>
      <c r="OJ52" s="372"/>
      <c r="OK52" s="372"/>
      <c r="OL52" s="372"/>
      <c r="OM52" s="372"/>
      <c r="ON52" s="372"/>
      <c r="OO52" s="372"/>
      <c r="OP52" s="372"/>
      <c r="OQ52" s="372"/>
      <c r="OR52" s="372"/>
      <c r="OS52" s="372"/>
      <c r="OT52" s="372"/>
      <c r="OU52" s="372"/>
      <c r="OV52" s="372"/>
      <c r="OW52" s="372"/>
      <c r="OX52" s="372"/>
      <c r="OY52" s="372"/>
      <c r="OZ52" s="372"/>
      <c r="PA52" s="372"/>
      <c r="PB52" s="372"/>
      <c r="PC52" s="372"/>
      <c r="PD52" s="372"/>
      <c r="PE52" s="372"/>
      <c r="PF52" s="372"/>
      <c r="PG52" s="372"/>
      <c r="PH52" s="372"/>
      <c r="PI52" s="372"/>
      <c r="PJ52" s="372"/>
      <c r="PK52" s="372"/>
      <c r="PL52" s="372"/>
      <c r="PM52" s="372"/>
      <c r="PN52" s="372"/>
      <c r="PO52" s="372"/>
      <c r="PP52" s="372"/>
      <c r="PQ52" s="372"/>
      <c r="PR52" s="372"/>
      <c r="PS52" s="372"/>
      <c r="PT52" s="372"/>
      <c r="PU52" s="372"/>
      <c r="PV52" s="372"/>
      <c r="PW52" s="372"/>
      <c r="PX52" s="372"/>
      <c r="PY52" s="372"/>
      <c r="PZ52" s="372"/>
      <c r="QA52" s="372"/>
      <c r="QB52" s="372"/>
      <c r="QC52" s="372"/>
      <c r="QD52" s="372"/>
      <c r="QE52" s="372"/>
      <c r="QF52" s="372"/>
      <c r="QG52" s="372"/>
      <c r="QH52" s="372"/>
      <c r="QI52" s="372"/>
      <c r="QJ52" s="372"/>
      <c r="QK52" s="372"/>
      <c r="QL52" s="372"/>
      <c r="QM52" s="372"/>
      <c r="QN52" s="372"/>
      <c r="QO52" s="372"/>
      <c r="QP52" s="372"/>
      <c r="QQ52" s="372"/>
      <c r="QR52" s="372"/>
      <c r="QS52" s="372"/>
      <c r="QT52" s="372"/>
      <c r="QU52" s="372"/>
      <c r="QV52" s="372"/>
      <c r="QW52" s="372"/>
      <c r="QX52" s="372"/>
      <c r="QY52" s="372"/>
      <c r="QZ52" s="372"/>
      <c r="RA52" s="372"/>
      <c r="RB52" s="372"/>
      <c r="RC52" s="372"/>
      <c r="RD52" s="372"/>
      <c r="RE52" s="372"/>
      <c r="RF52" s="372"/>
      <c r="RG52" s="372"/>
      <c r="RH52" s="372"/>
      <c r="RI52" s="372"/>
      <c r="RJ52" s="372"/>
      <c r="RK52" s="372"/>
      <c r="RL52" s="372"/>
      <c r="RM52" s="372"/>
      <c r="RN52" s="372"/>
      <c r="RO52" s="372"/>
      <c r="RP52" s="372"/>
      <c r="RQ52" s="372"/>
      <c r="RR52" s="372"/>
      <c r="RS52" s="372"/>
      <c r="RT52" s="372"/>
      <c r="RU52" s="372"/>
      <c r="RV52" s="372"/>
      <c r="RW52" s="372"/>
      <c r="RX52" s="372"/>
      <c r="RY52" s="372"/>
      <c r="RZ52" s="372"/>
      <c r="SA52" s="372"/>
      <c r="SB52" s="372"/>
      <c r="SC52" s="372"/>
      <c r="SD52" s="372"/>
      <c r="SE52" s="372"/>
      <c r="SF52" s="372"/>
      <c r="SG52" s="372"/>
      <c r="SH52" s="372"/>
      <c r="SI52" s="372"/>
      <c r="SJ52" s="372"/>
      <c r="SK52" s="372"/>
      <c r="SL52" s="372"/>
      <c r="SM52" s="372"/>
      <c r="SN52" s="372"/>
      <c r="SO52" s="372"/>
      <c r="SP52" s="372"/>
      <c r="SQ52" s="372"/>
      <c r="SR52" s="372"/>
      <c r="SS52" s="372"/>
      <c r="ST52" s="372"/>
      <c r="SU52" s="372"/>
      <c r="SV52" s="372"/>
      <c r="SW52" s="372"/>
      <c r="SX52" s="372"/>
      <c r="SY52" s="372"/>
      <c r="SZ52" s="372"/>
      <c r="TA52" s="372"/>
      <c r="TB52" s="372"/>
      <c r="TC52" s="372"/>
      <c r="TD52" s="372"/>
      <c r="TE52" s="372"/>
      <c r="TF52" s="372"/>
      <c r="TG52" s="372"/>
      <c r="TH52" s="372"/>
      <c r="TI52" s="372"/>
      <c r="TJ52" s="372"/>
      <c r="TK52" s="372"/>
      <c r="TL52" s="372"/>
      <c r="TM52" s="372"/>
      <c r="TN52" s="372"/>
      <c r="TO52" s="372"/>
      <c r="TP52" s="372"/>
      <c r="TQ52" s="372"/>
      <c r="TR52" s="372"/>
      <c r="TS52" s="372"/>
      <c r="TT52" s="372"/>
      <c r="TU52" s="372"/>
      <c r="TV52" s="372"/>
      <c r="TW52" s="372"/>
      <c r="TX52" s="372"/>
      <c r="TY52" s="372"/>
      <c r="TZ52" s="372"/>
      <c r="UA52" s="372"/>
      <c r="UB52" s="372"/>
      <c r="UC52" s="372"/>
      <c r="UD52" s="372"/>
      <c r="UE52" s="372"/>
      <c r="UF52" s="372"/>
      <c r="UG52" s="372"/>
      <c r="UH52" s="372"/>
      <c r="UI52" s="372"/>
      <c r="UJ52" s="372"/>
      <c r="UK52" s="372"/>
      <c r="UL52" s="372"/>
      <c r="UM52" s="372"/>
      <c r="UN52" s="372"/>
      <c r="UO52" s="372"/>
      <c r="UP52" s="372"/>
      <c r="UQ52" s="372"/>
      <c r="UR52" s="372"/>
      <c r="US52" s="372"/>
      <c r="UT52" s="372"/>
      <c r="UU52" s="372"/>
      <c r="UV52" s="372"/>
      <c r="UW52" s="372"/>
      <c r="UX52" s="372"/>
      <c r="UY52" s="372"/>
      <c r="UZ52" s="372"/>
      <c r="VA52" s="372"/>
      <c r="VB52" s="372"/>
      <c r="VC52" s="372"/>
      <c r="VD52" s="372"/>
      <c r="VE52" s="372"/>
      <c r="VF52" s="372"/>
      <c r="VG52" s="372"/>
      <c r="VH52" s="372"/>
      <c r="VI52" s="372"/>
      <c r="VJ52" s="372"/>
      <c r="VK52" s="372"/>
      <c r="VL52" s="372"/>
      <c r="VM52" s="372"/>
      <c r="VN52" s="372"/>
      <c r="VO52" s="372"/>
      <c r="VP52" s="372"/>
      <c r="VQ52" s="372"/>
      <c r="VR52" s="372"/>
      <c r="VS52" s="372"/>
      <c r="VT52" s="372"/>
      <c r="VU52" s="372"/>
      <c r="VV52" s="372"/>
      <c r="VW52" s="372"/>
      <c r="VX52" s="372"/>
      <c r="VY52" s="372"/>
      <c r="VZ52" s="372"/>
      <c r="WA52" s="372"/>
      <c r="WB52" s="372"/>
      <c r="WC52" s="372"/>
      <c r="WD52" s="372"/>
      <c r="WE52" s="372"/>
      <c r="WF52" s="372"/>
      <c r="WG52" s="372"/>
      <c r="WH52" s="372"/>
      <c r="WI52" s="372"/>
      <c r="WJ52" s="372"/>
      <c r="WK52" s="372"/>
      <c r="WL52" s="372"/>
      <c r="WM52" s="372"/>
      <c r="WN52" s="372"/>
      <c r="WO52" s="372"/>
      <c r="WP52" s="372"/>
      <c r="WQ52" s="372"/>
      <c r="WR52" s="372"/>
      <c r="WS52" s="372"/>
      <c r="WT52" s="372"/>
      <c r="WU52" s="372"/>
      <c r="WV52" s="372"/>
      <c r="WW52" s="372"/>
      <c r="WX52" s="372"/>
      <c r="WY52" s="372"/>
      <c r="WZ52" s="372"/>
      <c r="XA52" s="372"/>
      <c r="XB52" s="372"/>
      <c r="XC52" s="372"/>
      <c r="XD52" s="372"/>
      <c r="XE52" s="372"/>
      <c r="XF52" s="372"/>
      <c r="XG52" s="372"/>
      <c r="XH52" s="372"/>
      <c r="XI52" s="372"/>
      <c r="XJ52" s="372"/>
      <c r="XK52" s="372"/>
      <c r="XL52" s="372"/>
      <c r="XM52" s="372"/>
      <c r="XN52" s="372"/>
      <c r="XO52" s="372"/>
      <c r="XP52" s="372"/>
      <c r="XQ52" s="372"/>
      <c r="XR52" s="372"/>
      <c r="XS52" s="372"/>
      <c r="XT52" s="372"/>
      <c r="XU52" s="372"/>
      <c r="XV52" s="372"/>
      <c r="XW52" s="372"/>
      <c r="XX52" s="372"/>
      <c r="XY52" s="372"/>
      <c r="XZ52" s="372"/>
      <c r="YA52" s="372"/>
      <c r="YB52" s="372"/>
      <c r="YC52" s="372"/>
      <c r="YD52" s="372"/>
      <c r="YE52" s="372"/>
      <c r="YF52" s="372"/>
      <c r="YG52" s="372"/>
      <c r="YH52" s="372"/>
      <c r="YI52" s="372"/>
      <c r="YJ52" s="372"/>
      <c r="YK52" s="372"/>
      <c r="YL52" s="372"/>
      <c r="YM52" s="372"/>
      <c r="YN52" s="372"/>
      <c r="YO52" s="372"/>
      <c r="YP52" s="372"/>
      <c r="YQ52" s="372"/>
      <c r="YR52" s="372"/>
      <c r="YS52" s="372"/>
      <c r="YT52" s="372"/>
      <c r="YU52" s="372"/>
      <c r="YV52" s="372"/>
      <c r="YW52" s="372"/>
      <c r="YX52" s="372"/>
      <c r="YY52" s="372"/>
      <c r="YZ52" s="372"/>
      <c r="ZA52" s="372"/>
      <c r="ZB52" s="372"/>
      <c r="ZC52" s="372"/>
      <c r="ZD52" s="372"/>
      <c r="ZE52" s="372"/>
      <c r="ZF52" s="372"/>
      <c r="ZG52" s="372"/>
      <c r="ZH52" s="372"/>
      <c r="ZI52" s="372"/>
      <c r="ZJ52" s="372"/>
      <c r="ZK52" s="372"/>
      <c r="ZL52" s="372"/>
      <c r="ZM52" s="372"/>
      <c r="ZN52" s="372"/>
      <c r="ZO52" s="372"/>
      <c r="ZP52" s="372"/>
      <c r="ZQ52" s="372"/>
      <c r="ZR52" s="372"/>
      <c r="ZS52" s="372"/>
      <c r="ZT52" s="372"/>
      <c r="ZU52" s="372"/>
      <c r="ZV52" s="372"/>
      <c r="ZW52" s="372"/>
      <c r="ZX52" s="372"/>
      <c r="ZY52" s="372"/>
      <c r="ZZ52" s="372"/>
      <c r="AAA52" s="372"/>
      <c r="AAB52" s="372"/>
      <c r="AAC52" s="372"/>
      <c r="AAD52" s="372"/>
      <c r="AAE52" s="372"/>
      <c r="AAF52" s="372"/>
      <c r="AAG52" s="372"/>
      <c r="AAH52" s="372"/>
      <c r="AAI52" s="372"/>
      <c r="AAJ52" s="372"/>
      <c r="AAK52" s="372"/>
      <c r="AAL52" s="372"/>
      <c r="AAM52" s="372"/>
      <c r="AAN52" s="372"/>
      <c r="AAO52" s="372"/>
      <c r="AAP52" s="372"/>
      <c r="AAQ52" s="372"/>
      <c r="AAR52" s="372"/>
      <c r="AAS52" s="372"/>
      <c r="AAT52" s="372"/>
      <c r="AAU52" s="372"/>
      <c r="AAV52" s="372"/>
      <c r="AAW52" s="372"/>
      <c r="AAX52" s="372"/>
      <c r="AAY52" s="372"/>
      <c r="AAZ52" s="372"/>
      <c r="ABA52" s="372"/>
      <c r="ABB52" s="372"/>
      <c r="ABC52" s="372"/>
      <c r="ABD52" s="372"/>
      <c r="ABE52" s="372"/>
      <c r="ABF52" s="372"/>
      <c r="ABG52" s="372"/>
      <c r="ABH52" s="372"/>
      <c r="ABI52" s="372"/>
      <c r="ABJ52" s="372"/>
      <c r="ABK52" s="372"/>
      <c r="ABL52" s="372"/>
      <c r="ABM52" s="372"/>
      <c r="ABN52" s="372"/>
      <c r="ABO52" s="372"/>
      <c r="ABP52" s="372"/>
      <c r="ABQ52" s="372"/>
      <c r="ABR52" s="372"/>
      <c r="ABS52" s="372"/>
      <c r="ABT52" s="372"/>
      <c r="ABU52" s="372"/>
      <c r="ABV52" s="372"/>
      <c r="ABW52" s="372"/>
      <c r="ABX52" s="372"/>
      <c r="ABY52" s="372"/>
      <c r="ABZ52" s="372"/>
      <c r="ACA52" s="372"/>
      <c r="ACB52" s="372"/>
      <c r="ACC52" s="372"/>
      <c r="ACD52" s="372"/>
      <c r="ACE52" s="372"/>
      <c r="ACF52" s="372"/>
      <c r="ACG52" s="372"/>
      <c r="ACH52" s="372"/>
      <c r="ACI52" s="372"/>
      <c r="ACJ52" s="372"/>
      <c r="ACK52" s="372"/>
      <c r="ACL52" s="372"/>
      <c r="ACM52" s="372"/>
      <c r="ACN52" s="372"/>
      <c r="ACO52" s="372"/>
      <c r="ACP52" s="372"/>
      <c r="ACQ52" s="372"/>
      <c r="ACR52" s="372"/>
      <c r="ACS52" s="372"/>
      <c r="ACT52" s="372"/>
      <c r="ACU52" s="372"/>
      <c r="ACV52" s="372"/>
      <c r="ACW52" s="372"/>
      <c r="ACX52" s="372"/>
      <c r="ACY52" s="372"/>
      <c r="ACZ52" s="372"/>
      <c r="ADA52" s="372"/>
      <c r="ADB52" s="372"/>
      <c r="ADC52" s="372"/>
      <c r="ADD52" s="372"/>
      <c r="ADE52" s="372"/>
      <c r="ADF52" s="372"/>
      <c r="ADG52" s="372"/>
      <c r="ADH52" s="372"/>
      <c r="ADI52" s="372"/>
      <c r="ADJ52" s="372"/>
      <c r="ADK52" s="372"/>
      <c r="ADL52" s="372"/>
      <c r="ADM52" s="372"/>
      <c r="ADN52" s="372"/>
      <c r="ADO52" s="372"/>
      <c r="ADP52" s="372"/>
      <c r="ADQ52" s="372"/>
      <c r="ADR52" s="372"/>
      <c r="ADS52" s="372"/>
      <c r="ADT52" s="372"/>
      <c r="ADU52" s="372"/>
      <c r="ADV52" s="372"/>
      <c r="ADW52" s="372"/>
      <c r="ADX52" s="372"/>
      <c r="ADY52" s="372"/>
      <c r="ADZ52" s="372"/>
      <c r="AEA52" s="372"/>
      <c r="AEB52" s="372"/>
      <c r="AEC52" s="372"/>
      <c r="AED52" s="372"/>
      <c r="AEE52" s="372"/>
      <c r="AEF52" s="372"/>
      <c r="AEG52" s="372"/>
      <c r="AEH52" s="372"/>
      <c r="AEI52" s="372"/>
      <c r="AEJ52" s="372"/>
      <c r="AEK52" s="372"/>
      <c r="AEL52" s="372"/>
      <c r="AEM52" s="372"/>
      <c r="AEN52" s="372"/>
      <c r="AEO52" s="372"/>
      <c r="AEP52" s="372"/>
      <c r="AEQ52" s="372"/>
      <c r="AER52" s="372"/>
      <c r="AES52" s="372"/>
      <c r="AET52" s="372"/>
      <c r="AEU52" s="372"/>
      <c r="AEV52" s="372"/>
      <c r="AEW52" s="372"/>
      <c r="AEX52" s="372"/>
      <c r="AEY52" s="372"/>
      <c r="AEZ52" s="372"/>
      <c r="AFA52" s="372"/>
      <c r="AFB52" s="372"/>
      <c r="AFC52" s="372"/>
      <c r="AFD52" s="372"/>
      <c r="AFE52" s="372"/>
      <c r="AFF52" s="372"/>
      <c r="AFG52" s="372"/>
      <c r="AFH52" s="372"/>
      <c r="AFI52" s="372"/>
      <c r="AFJ52" s="372"/>
      <c r="AFK52" s="372"/>
      <c r="AFL52" s="372"/>
      <c r="AFM52" s="372"/>
      <c r="AFN52" s="372"/>
      <c r="AFO52" s="372"/>
      <c r="AFP52" s="372"/>
      <c r="AFQ52" s="372"/>
      <c r="AFR52" s="372"/>
      <c r="AFS52" s="372"/>
      <c r="AFT52" s="372"/>
      <c r="AFU52" s="372"/>
      <c r="AFV52" s="372"/>
      <c r="AFW52" s="372"/>
      <c r="AFX52" s="372"/>
      <c r="AFY52" s="372"/>
      <c r="AFZ52" s="372"/>
      <c r="AGA52" s="372"/>
      <c r="AGB52" s="372"/>
      <c r="AGC52" s="372"/>
      <c r="AGD52" s="372"/>
      <c r="AGE52" s="372"/>
      <c r="AGF52" s="372"/>
      <c r="AGG52" s="372"/>
      <c r="AGH52" s="372"/>
      <c r="AGI52" s="372"/>
      <c r="AGJ52" s="372"/>
      <c r="AGK52" s="372"/>
      <c r="AGL52" s="372"/>
      <c r="AGM52" s="372"/>
      <c r="AGN52" s="372"/>
      <c r="AGO52" s="372"/>
      <c r="AGP52" s="372"/>
      <c r="AGQ52" s="372"/>
      <c r="AGR52" s="372"/>
      <c r="AGS52" s="372"/>
      <c r="AGT52" s="372"/>
      <c r="AGU52" s="372"/>
      <c r="AGV52" s="372"/>
      <c r="AGW52" s="372"/>
      <c r="AGX52" s="372"/>
      <c r="AGY52" s="372"/>
      <c r="AGZ52" s="372"/>
      <c r="AHA52" s="372"/>
      <c r="AHB52" s="372"/>
      <c r="AHC52" s="372"/>
      <c r="AHD52" s="372"/>
      <c r="AHE52" s="372"/>
      <c r="AHF52" s="372"/>
      <c r="AHG52" s="372"/>
      <c r="AHH52" s="372"/>
      <c r="AHI52" s="372"/>
      <c r="AHJ52" s="372"/>
      <c r="AHK52" s="372"/>
      <c r="AHL52" s="372"/>
      <c r="AHM52" s="372"/>
      <c r="AHN52" s="372"/>
      <c r="AHO52" s="372"/>
      <c r="AHP52" s="372"/>
      <c r="AHQ52" s="372"/>
      <c r="AHR52" s="372"/>
      <c r="AHS52" s="372"/>
      <c r="AHT52" s="372"/>
      <c r="AHU52" s="372"/>
      <c r="AHV52" s="372"/>
      <c r="AHW52" s="372"/>
      <c r="AHX52" s="372"/>
      <c r="AHY52" s="372"/>
      <c r="AHZ52" s="372"/>
      <c r="AIA52" s="372"/>
      <c r="AIB52" s="372"/>
      <c r="AIC52" s="372"/>
      <c r="AID52" s="372"/>
      <c r="AIE52" s="372"/>
      <c r="AIF52" s="372"/>
      <c r="AIG52" s="372"/>
      <c r="AIH52" s="372"/>
      <c r="AII52" s="372"/>
      <c r="AIJ52" s="372"/>
      <c r="AIK52" s="372"/>
      <c r="AIL52" s="372"/>
      <c r="AIM52" s="372"/>
      <c r="AIN52" s="372"/>
      <c r="AIO52" s="372"/>
      <c r="AIP52" s="372"/>
      <c r="AIQ52" s="372"/>
      <c r="AIR52" s="372"/>
      <c r="AIS52" s="372"/>
      <c r="AIT52" s="372"/>
      <c r="AIU52" s="372"/>
      <c r="AIV52" s="372"/>
      <c r="AIW52" s="372"/>
      <c r="AIX52" s="372"/>
      <c r="AIY52" s="372"/>
      <c r="AIZ52" s="372"/>
      <c r="AJA52" s="372"/>
      <c r="AJB52" s="372"/>
      <c r="AJC52" s="372"/>
      <c r="AJD52" s="372"/>
      <c r="AJE52" s="372"/>
      <c r="AJF52" s="372"/>
      <c r="AJG52" s="372"/>
      <c r="AJH52" s="372"/>
      <c r="AJI52" s="372"/>
      <c r="AJJ52" s="372"/>
      <c r="AJK52" s="372"/>
      <c r="AJL52" s="372"/>
      <c r="AJM52" s="372"/>
      <c r="AJN52" s="372"/>
      <c r="AJO52" s="372"/>
      <c r="AJP52" s="372"/>
      <c r="AJQ52" s="372"/>
      <c r="AJR52" s="372"/>
      <c r="AJS52" s="372"/>
      <c r="AJT52" s="372"/>
      <c r="AJU52" s="372"/>
      <c r="AJV52" s="372"/>
      <c r="AJW52" s="372"/>
      <c r="AJX52" s="372"/>
      <c r="AJY52" s="372"/>
      <c r="AJZ52" s="372"/>
      <c r="AKA52" s="372"/>
      <c r="AKB52" s="372"/>
      <c r="AKC52" s="372"/>
      <c r="AKD52" s="372"/>
      <c r="AKE52" s="372"/>
      <c r="AKF52" s="372"/>
      <c r="AKG52" s="372"/>
      <c r="AKH52" s="372"/>
      <c r="AKI52" s="372"/>
      <c r="AKJ52" s="372"/>
      <c r="AKK52" s="372"/>
      <c r="AKL52" s="372"/>
      <c r="AKM52" s="372"/>
      <c r="AKN52" s="372"/>
      <c r="AKO52" s="372"/>
      <c r="AKP52" s="372"/>
      <c r="AKQ52" s="372"/>
      <c r="AKR52" s="372"/>
      <c r="AKS52" s="372"/>
      <c r="AKT52" s="372"/>
      <c r="AKU52" s="372"/>
      <c r="AKV52" s="372"/>
      <c r="AKW52" s="372"/>
      <c r="AKX52" s="372"/>
      <c r="AKY52" s="372"/>
      <c r="AKZ52" s="372"/>
      <c r="ALA52" s="372"/>
      <c r="ALB52" s="372"/>
      <c r="ALC52" s="372"/>
      <c r="ALD52" s="372"/>
      <c r="ALE52" s="372"/>
      <c r="ALF52" s="372"/>
      <c r="ALG52" s="372"/>
      <c r="ALH52" s="372"/>
      <c r="ALI52" s="372"/>
      <c r="ALJ52" s="372"/>
      <c r="ALK52" s="372"/>
      <c r="ALL52" s="372"/>
      <c r="ALM52" s="372"/>
      <c r="ALN52" s="372"/>
      <c r="ALO52" s="372"/>
      <c r="ALP52" s="372"/>
      <c r="ALQ52" s="372"/>
      <c r="ALR52" s="372"/>
      <c r="ALS52" s="372"/>
      <c r="ALT52" s="372"/>
      <c r="ALU52" s="372"/>
      <c r="ALV52" s="372"/>
      <c r="ALW52" s="372"/>
      <c r="ALX52" s="372"/>
      <c r="ALY52" s="372"/>
      <c r="ALZ52" s="372"/>
      <c r="AMA52" s="372"/>
      <c r="AMB52" s="372"/>
      <c r="AMC52" s="372"/>
      <c r="AMD52" s="372"/>
      <c r="AME52" s="372"/>
      <c r="AMF52" s="372"/>
      <c r="AMG52" s="372"/>
      <c r="AMH52" s="372"/>
      <c r="AMI52" s="372"/>
      <c r="AMJ52" s="372"/>
      <c r="AMK52" s="372"/>
      <c r="AML52" s="372"/>
      <c r="AMM52" s="372"/>
      <c r="AMN52" s="372"/>
      <c r="AMO52" s="372"/>
      <c r="AMP52" s="372"/>
      <c r="AMQ52" s="372"/>
      <c r="AMR52" s="372"/>
    </row>
    <row r="53" spans="1:1032" ht="15" hidden="1" customHeight="1" outlineLevel="1" x14ac:dyDescent="0.25">
      <c r="B53" s="384"/>
      <c r="C53" s="379" t="s">
        <v>250</v>
      </c>
      <c r="D53" s="15" t="s">
        <v>244</v>
      </c>
      <c r="E53" s="382"/>
      <c r="F53" s="382"/>
      <c r="G53" s="382"/>
      <c r="H53" s="382"/>
      <c r="I53" s="382"/>
      <c r="J53" s="382"/>
      <c r="K53" s="382"/>
      <c r="L53" s="382"/>
      <c r="M53" s="382"/>
      <c r="N53" s="382"/>
      <c r="O53" s="383"/>
    </row>
    <row r="54" spans="1:1032" s="13" customFormat="1" ht="14.25" hidden="1" customHeight="1" outlineLevel="1" x14ac:dyDescent="0.25">
      <c r="A54" s="1"/>
      <c r="B54" s="296"/>
      <c r="C54" s="297" t="s">
        <v>251</v>
      </c>
      <c r="D54" s="290" t="s">
        <v>23</v>
      </c>
      <c r="E54" s="380" t="str">
        <f>IF(E$8="","",IF(E$8="Új létesítés tervezéssel","",'3) Ajánlatkérői alapadatok'!E36))</f>
        <v/>
      </c>
      <c r="F54" s="380" t="str">
        <f>IF(F$8="","",IF(F$8="Új létesítés tervezéssel","",'3) Ajánlatkérői alapadatok'!F36))</f>
        <v/>
      </c>
      <c r="G54" s="380" t="str">
        <f>IF(G$8="","",IF(G$8="Új létesítés tervezéssel","",'3) Ajánlatkérői alapadatok'!G36))</f>
        <v/>
      </c>
      <c r="H54" s="380" t="str">
        <f>IF(H$8="","",IF(H$8="Új létesítés tervezéssel","",'3) Ajánlatkérői alapadatok'!H36))</f>
        <v/>
      </c>
      <c r="I54" s="380" t="str">
        <f>IF(I$8="","",IF(I$8="Új létesítés tervezéssel","",'3) Ajánlatkérői alapadatok'!I36))</f>
        <v/>
      </c>
      <c r="J54" s="380" t="str">
        <f>IF(J$8="","",IF(J$8="Új létesítés tervezéssel","",'3) Ajánlatkérői alapadatok'!J36))</f>
        <v/>
      </c>
      <c r="K54" s="380" t="str">
        <f>IF(K$8="","",IF(K$8="Új létesítés tervezéssel","",'3) Ajánlatkérői alapadatok'!K36))</f>
        <v/>
      </c>
      <c r="L54" s="380" t="str">
        <f>IF(L$8="","",IF(L$8="Új létesítés tervezéssel","",'3) Ajánlatkérői alapadatok'!L36))</f>
        <v/>
      </c>
      <c r="M54" s="380" t="str">
        <f>IF(M$8="","",IF(M$8="Új létesítés tervezéssel","",'3) Ajánlatkérői alapadatok'!M36))</f>
        <v/>
      </c>
      <c r="N54" s="380" t="str">
        <f>IF(N$8="","",IF(N$8="Új létesítés tervezéssel","",'3) Ajánlatkérői alapadatok'!N36))</f>
        <v/>
      </c>
      <c r="O54" s="383"/>
    </row>
    <row r="55" spans="1:1032" s="13" customFormat="1" ht="14.25" hidden="1" customHeight="1" outlineLevel="1" x14ac:dyDescent="0.25">
      <c r="A55" s="1"/>
      <c r="B55" s="296"/>
      <c r="C55" s="298" t="s">
        <v>245</v>
      </c>
      <c r="D55" s="290" t="s">
        <v>23</v>
      </c>
      <c r="E55" s="380" t="str">
        <f>IF(E$8="","",IF(E$8="Új létesítés tervezéssel","",'3) Ajánlatkérői alapadatok'!E37))</f>
        <v/>
      </c>
      <c r="F55" s="380" t="str">
        <f>IF(F$8="","",IF(F$8="Új létesítés tervezéssel","",'3) Ajánlatkérői alapadatok'!F37))</f>
        <v/>
      </c>
      <c r="G55" s="380" t="str">
        <f>IF(G$8="","",IF(G$8="Új létesítés tervezéssel","",'3) Ajánlatkérői alapadatok'!G37))</f>
        <v/>
      </c>
      <c r="H55" s="380" t="str">
        <f>IF(H$8="","",IF(H$8="Új létesítés tervezéssel","",'3) Ajánlatkérői alapadatok'!H37))</f>
        <v/>
      </c>
      <c r="I55" s="380" t="str">
        <f>IF(I$8="","",IF(I$8="Új létesítés tervezéssel","",'3) Ajánlatkérői alapadatok'!I37))</f>
        <v/>
      </c>
      <c r="J55" s="380" t="str">
        <f>IF(J$8="","",IF(J$8="Új létesítés tervezéssel","",'3) Ajánlatkérői alapadatok'!J37))</f>
        <v/>
      </c>
      <c r="K55" s="380" t="str">
        <f>IF(K$8="","",IF(K$8="Új létesítés tervezéssel","",'3) Ajánlatkérői alapadatok'!K37))</f>
        <v/>
      </c>
      <c r="L55" s="380" t="str">
        <f>IF(L$8="","",IF(L$8="Új létesítés tervezéssel","",'3) Ajánlatkérői alapadatok'!L37))</f>
        <v/>
      </c>
      <c r="M55" s="380" t="str">
        <f>IF(M$8="","",IF(M$8="Új létesítés tervezéssel","",'3) Ajánlatkérői alapadatok'!M37))</f>
        <v/>
      </c>
      <c r="N55" s="380" t="str">
        <f>IF(N$8="","",IF(N$8="Új létesítés tervezéssel","",'3) Ajánlatkérői alapadatok'!N37))</f>
        <v/>
      </c>
      <c r="O55" s="383"/>
    </row>
    <row r="56" spans="1:1032" s="13" customFormat="1" ht="14.25" hidden="1" customHeight="1" outlineLevel="1" x14ac:dyDescent="0.25">
      <c r="A56" s="1"/>
      <c r="B56" s="296"/>
      <c r="C56" s="298" t="s">
        <v>246</v>
      </c>
      <c r="D56" s="290" t="s">
        <v>23</v>
      </c>
      <c r="E56" s="380" t="str">
        <f>IF(E$8="","",IF(E$8="Új létesítés tervezéssel","",'3) Ajánlatkérői alapadatok'!E38))</f>
        <v/>
      </c>
      <c r="F56" s="380" t="str">
        <f>IF(F$8="","",IF(F$8="Új létesítés tervezéssel","",'3) Ajánlatkérői alapadatok'!F38))</f>
        <v/>
      </c>
      <c r="G56" s="380" t="str">
        <f>IF(G$8="","",IF(G$8="Új létesítés tervezéssel","",'3) Ajánlatkérői alapadatok'!G38))</f>
        <v/>
      </c>
      <c r="H56" s="380" t="str">
        <f>IF(H$8="","",IF(H$8="Új létesítés tervezéssel","",'3) Ajánlatkérői alapadatok'!H38))</f>
        <v/>
      </c>
      <c r="I56" s="380" t="str">
        <f>IF(I$8="","",IF(I$8="Új létesítés tervezéssel","",'3) Ajánlatkérői alapadatok'!I38))</f>
        <v/>
      </c>
      <c r="J56" s="380" t="str">
        <f>IF(J$8="","",IF(J$8="Új létesítés tervezéssel","",'3) Ajánlatkérői alapadatok'!J38))</f>
        <v/>
      </c>
      <c r="K56" s="380" t="str">
        <f>IF(K$8="","",IF(K$8="Új létesítés tervezéssel","",'3) Ajánlatkérői alapadatok'!K38))</f>
        <v/>
      </c>
      <c r="L56" s="380" t="str">
        <f>IF(L$8="","",IF(L$8="Új létesítés tervezéssel","",'3) Ajánlatkérői alapadatok'!L38))</f>
        <v/>
      </c>
      <c r="M56" s="380" t="str">
        <f>IF(M$8="","",IF(M$8="Új létesítés tervezéssel","",'3) Ajánlatkérői alapadatok'!M38))</f>
        <v/>
      </c>
      <c r="N56" s="380" t="str">
        <f>IF(N$8="","",IF(N$8="Új létesítés tervezéssel","",'3) Ajánlatkérői alapadatok'!N38))</f>
        <v/>
      </c>
      <c r="O56" s="383"/>
    </row>
    <row r="57" spans="1:1032" ht="15" hidden="1" customHeight="1" outlineLevel="1" x14ac:dyDescent="0.25">
      <c r="B57" s="384"/>
      <c r="C57" s="379" t="s">
        <v>252</v>
      </c>
      <c r="D57" s="290" t="s">
        <v>1</v>
      </c>
      <c r="E57" s="382"/>
      <c r="F57" s="382"/>
      <c r="G57" s="382"/>
      <c r="H57" s="382"/>
      <c r="I57" s="382"/>
      <c r="J57" s="382"/>
      <c r="K57" s="382"/>
      <c r="L57" s="382"/>
      <c r="M57" s="382"/>
      <c r="N57" s="382"/>
      <c r="O57" s="383"/>
    </row>
    <row r="58" spans="1:1032" ht="15" hidden="1" customHeight="1" outlineLevel="1" x14ac:dyDescent="0.25">
      <c r="B58" s="384"/>
      <c r="C58" s="381" t="s">
        <v>253</v>
      </c>
      <c r="D58" s="290" t="s">
        <v>1</v>
      </c>
      <c r="E58" s="382"/>
      <c r="F58" s="382"/>
      <c r="G58" s="382"/>
      <c r="H58" s="382"/>
      <c r="I58" s="382"/>
      <c r="J58" s="382"/>
      <c r="K58" s="382"/>
      <c r="L58" s="382"/>
      <c r="M58" s="382"/>
      <c r="N58" s="382"/>
      <c r="O58" s="383"/>
    </row>
    <row r="59" spans="1:1032" ht="15" hidden="1" customHeight="1" outlineLevel="1" x14ac:dyDescent="0.25">
      <c r="B59" s="384"/>
      <c r="C59" s="381" t="s">
        <v>254</v>
      </c>
      <c r="D59" s="290" t="s">
        <v>1</v>
      </c>
      <c r="E59" s="382"/>
      <c r="F59" s="382"/>
      <c r="G59" s="382"/>
      <c r="H59" s="382"/>
      <c r="I59" s="382"/>
      <c r="J59" s="382"/>
      <c r="K59" s="382"/>
      <c r="L59" s="382"/>
      <c r="M59" s="382"/>
      <c r="N59" s="382"/>
      <c r="O59" s="383"/>
    </row>
    <row r="60" spans="1:1032" ht="15" hidden="1" customHeight="1" outlineLevel="1" x14ac:dyDescent="0.25">
      <c r="B60" s="384"/>
      <c r="C60" s="379" t="s">
        <v>255</v>
      </c>
      <c r="D60" s="15" t="s">
        <v>150</v>
      </c>
      <c r="E60" s="382"/>
      <c r="F60" s="382"/>
      <c r="G60" s="382"/>
      <c r="H60" s="382"/>
      <c r="I60" s="382"/>
      <c r="J60" s="382"/>
      <c r="K60" s="382"/>
      <c r="L60" s="382"/>
      <c r="M60" s="382"/>
      <c r="N60" s="382"/>
      <c r="O60" s="383"/>
    </row>
    <row r="61" spans="1:1032" ht="15" hidden="1" customHeight="1" outlineLevel="1" x14ac:dyDescent="0.25">
      <c r="B61" s="384"/>
      <c r="C61" s="385" t="s">
        <v>256</v>
      </c>
      <c r="D61" s="290" t="s">
        <v>150</v>
      </c>
      <c r="E61" s="382"/>
      <c r="F61" s="382"/>
      <c r="G61" s="382"/>
      <c r="H61" s="382"/>
      <c r="I61" s="382"/>
      <c r="J61" s="382"/>
      <c r="K61" s="382"/>
      <c r="L61" s="382"/>
      <c r="M61" s="382"/>
      <c r="N61" s="382"/>
      <c r="O61" s="383"/>
    </row>
    <row r="62" spans="1:1032" ht="15" hidden="1" customHeight="1" outlineLevel="1" x14ac:dyDescent="0.25">
      <c r="B62" s="384"/>
      <c r="C62" s="297" t="s">
        <v>199</v>
      </c>
      <c r="D62" s="16" t="s">
        <v>150</v>
      </c>
      <c r="E62" s="382"/>
      <c r="F62" s="382"/>
      <c r="G62" s="382"/>
      <c r="H62" s="382"/>
      <c r="I62" s="382"/>
      <c r="J62" s="382"/>
      <c r="K62" s="382"/>
      <c r="L62" s="382"/>
      <c r="M62" s="382"/>
      <c r="N62" s="382"/>
      <c r="O62" s="383"/>
    </row>
    <row r="63" spans="1:1032" ht="15" hidden="1" customHeight="1" outlineLevel="1" x14ac:dyDescent="0.25">
      <c r="B63" s="384"/>
      <c r="C63" s="297" t="s">
        <v>200</v>
      </c>
      <c r="D63" s="16" t="s">
        <v>150</v>
      </c>
      <c r="E63" s="382"/>
      <c r="F63" s="382"/>
      <c r="G63" s="382"/>
      <c r="H63" s="382"/>
      <c r="I63" s="382"/>
      <c r="J63" s="382"/>
      <c r="K63" s="382"/>
      <c r="L63" s="382"/>
      <c r="M63" s="382"/>
      <c r="N63" s="382"/>
      <c r="O63" s="383"/>
    </row>
    <row r="64" spans="1:1032" ht="15" hidden="1" customHeight="1" outlineLevel="1" x14ac:dyDescent="0.25">
      <c r="B64" s="384"/>
      <c r="C64" s="385" t="s">
        <v>201</v>
      </c>
      <c r="D64" s="290" t="s">
        <v>150</v>
      </c>
      <c r="E64" s="382"/>
      <c r="F64" s="382"/>
      <c r="G64" s="382"/>
      <c r="H64" s="382"/>
      <c r="I64" s="382"/>
      <c r="J64" s="382"/>
      <c r="K64" s="382"/>
      <c r="L64" s="382"/>
      <c r="M64" s="382"/>
      <c r="N64" s="382"/>
      <c r="O64" s="383"/>
    </row>
    <row r="65" spans="1:1032" ht="15" hidden="1" customHeight="1" outlineLevel="1" x14ac:dyDescent="0.25">
      <c r="B65" s="384"/>
      <c r="C65" s="387"/>
      <c r="D65" s="290"/>
      <c r="E65" s="388"/>
      <c r="F65" s="388"/>
      <c r="G65" s="388"/>
      <c r="H65" s="388"/>
      <c r="I65" s="388"/>
      <c r="J65" s="388"/>
      <c r="K65" s="388"/>
      <c r="L65" s="388"/>
      <c r="M65" s="388"/>
      <c r="N65" s="388"/>
      <c r="O65" s="383"/>
    </row>
    <row r="66" spans="1:1032" s="378" customFormat="1" ht="15" customHeight="1" collapsed="1" x14ac:dyDescent="0.25">
      <c r="A66" s="372"/>
      <c r="B66" s="373"/>
      <c r="C66" s="374" t="s">
        <v>260</v>
      </c>
      <c r="D66" s="375" t="s">
        <v>350</v>
      </c>
      <c r="E66" s="376"/>
      <c r="F66" s="376"/>
      <c r="G66" s="376"/>
      <c r="H66" s="376"/>
      <c r="I66" s="376"/>
      <c r="J66" s="376"/>
      <c r="K66" s="376"/>
      <c r="L66" s="376"/>
      <c r="M66" s="376"/>
      <c r="N66" s="376"/>
      <c r="O66" s="377"/>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2"/>
      <c r="BX66" s="372"/>
      <c r="BY66" s="372"/>
      <c r="BZ66" s="372"/>
      <c r="CA66" s="372"/>
      <c r="CB66" s="372"/>
      <c r="CC66" s="372"/>
      <c r="CD66" s="372"/>
      <c r="CE66" s="372"/>
      <c r="CF66" s="372"/>
      <c r="CG66" s="372"/>
      <c r="CH66" s="372"/>
      <c r="CI66" s="372"/>
      <c r="CJ66" s="372"/>
      <c r="CK66" s="372"/>
      <c r="CL66" s="372"/>
      <c r="CM66" s="372"/>
      <c r="CN66" s="372"/>
      <c r="CO66" s="372"/>
      <c r="CP66" s="372"/>
      <c r="CQ66" s="372"/>
      <c r="CR66" s="372"/>
      <c r="CS66" s="372"/>
      <c r="CT66" s="372"/>
      <c r="CU66" s="372"/>
      <c r="CV66" s="372"/>
      <c r="CW66" s="372"/>
      <c r="CX66" s="372"/>
      <c r="CY66" s="372"/>
      <c r="CZ66" s="372"/>
      <c r="DA66" s="372"/>
      <c r="DB66" s="372"/>
      <c r="DC66" s="372"/>
      <c r="DD66" s="372"/>
      <c r="DE66" s="372"/>
      <c r="DF66" s="372"/>
      <c r="DG66" s="372"/>
      <c r="DH66" s="372"/>
      <c r="DI66" s="372"/>
      <c r="DJ66" s="372"/>
      <c r="DK66" s="372"/>
      <c r="DL66" s="372"/>
      <c r="DM66" s="372"/>
      <c r="DN66" s="372"/>
      <c r="DO66" s="372"/>
      <c r="DP66" s="372"/>
      <c r="DQ66" s="372"/>
      <c r="DR66" s="372"/>
      <c r="DS66" s="372"/>
      <c r="DT66" s="372"/>
      <c r="DU66" s="372"/>
      <c r="DV66" s="372"/>
      <c r="DW66" s="372"/>
      <c r="DX66" s="372"/>
      <c r="DY66" s="372"/>
      <c r="DZ66" s="372"/>
      <c r="EA66" s="372"/>
      <c r="EB66" s="372"/>
      <c r="EC66" s="372"/>
      <c r="ED66" s="372"/>
      <c r="EE66" s="372"/>
      <c r="EF66" s="372"/>
      <c r="EG66" s="372"/>
      <c r="EH66" s="372"/>
      <c r="EI66" s="372"/>
      <c r="EJ66" s="372"/>
      <c r="EK66" s="372"/>
      <c r="EL66" s="372"/>
      <c r="EM66" s="372"/>
      <c r="EN66" s="372"/>
      <c r="EO66" s="372"/>
      <c r="EP66" s="372"/>
      <c r="EQ66" s="372"/>
      <c r="ER66" s="372"/>
      <c r="ES66" s="372"/>
      <c r="ET66" s="372"/>
      <c r="EU66" s="372"/>
      <c r="EV66" s="372"/>
      <c r="EW66" s="372"/>
      <c r="EX66" s="372"/>
      <c r="EY66" s="372"/>
      <c r="EZ66" s="372"/>
      <c r="FA66" s="372"/>
      <c r="FB66" s="372"/>
      <c r="FC66" s="372"/>
      <c r="FD66" s="372"/>
      <c r="FE66" s="372"/>
      <c r="FF66" s="372"/>
      <c r="FG66" s="372"/>
      <c r="FH66" s="372"/>
      <c r="FI66" s="372"/>
      <c r="FJ66" s="372"/>
      <c r="FK66" s="372"/>
      <c r="FL66" s="372"/>
      <c r="FM66" s="372"/>
      <c r="FN66" s="372"/>
      <c r="FO66" s="372"/>
      <c r="FP66" s="372"/>
      <c r="FQ66" s="372"/>
      <c r="FR66" s="372"/>
      <c r="FS66" s="372"/>
      <c r="FT66" s="372"/>
      <c r="FU66" s="372"/>
      <c r="FV66" s="372"/>
      <c r="FW66" s="372"/>
      <c r="FX66" s="372"/>
      <c r="FY66" s="372"/>
      <c r="FZ66" s="372"/>
      <c r="GA66" s="372"/>
      <c r="GB66" s="372"/>
      <c r="GC66" s="372"/>
      <c r="GD66" s="372"/>
      <c r="GE66" s="372"/>
      <c r="GF66" s="372"/>
      <c r="GG66" s="372"/>
      <c r="GH66" s="372"/>
      <c r="GI66" s="372"/>
      <c r="GJ66" s="372"/>
      <c r="GK66" s="372"/>
      <c r="GL66" s="372"/>
      <c r="GM66" s="372"/>
      <c r="GN66" s="372"/>
      <c r="GO66" s="372"/>
      <c r="GP66" s="372"/>
      <c r="GQ66" s="372"/>
      <c r="GR66" s="372"/>
      <c r="GS66" s="372"/>
      <c r="GT66" s="372"/>
      <c r="GU66" s="372"/>
      <c r="GV66" s="372"/>
      <c r="GW66" s="372"/>
      <c r="GX66" s="372"/>
      <c r="GY66" s="372"/>
      <c r="GZ66" s="372"/>
      <c r="HA66" s="372"/>
      <c r="HB66" s="372"/>
      <c r="HC66" s="372"/>
      <c r="HD66" s="372"/>
      <c r="HE66" s="372"/>
      <c r="HF66" s="372"/>
      <c r="HG66" s="372"/>
      <c r="HH66" s="372"/>
      <c r="HI66" s="372"/>
      <c r="HJ66" s="372"/>
      <c r="HK66" s="372"/>
      <c r="HL66" s="372"/>
      <c r="HM66" s="372"/>
      <c r="HN66" s="372"/>
      <c r="HO66" s="372"/>
      <c r="HP66" s="372"/>
      <c r="HQ66" s="372"/>
      <c r="HR66" s="372"/>
      <c r="HS66" s="372"/>
      <c r="HT66" s="372"/>
      <c r="HU66" s="372"/>
      <c r="HV66" s="372"/>
      <c r="HW66" s="372"/>
      <c r="HX66" s="372"/>
      <c r="HY66" s="372"/>
      <c r="HZ66" s="372"/>
      <c r="IA66" s="372"/>
      <c r="IB66" s="372"/>
      <c r="IC66" s="372"/>
      <c r="ID66" s="372"/>
      <c r="IE66" s="372"/>
      <c r="IF66" s="372"/>
      <c r="IG66" s="372"/>
      <c r="IH66" s="372"/>
      <c r="II66" s="372"/>
      <c r="IJ66" s="372"/>
      <c r="IK66" s="372"/>
      <c r="IL66" s="372"/>
      <c r="IM66" s="372"/>
      <c r="IN66" s="372"/>
      <c r="IO66" s="372"/>
      <c r="IP66" s="372"/>
      <c r="IQ66" s="372"/>
      <c r="IR66" s="372"/>
      <c r="IS66" s="372"/>
      <c r="IT66" s="372"/>
      <c r="IU66" s="372"/>
      <c r="IV66" s="372"/>
      <c r="IW66" s="372"/>
      <c r="IX66" s="372"/>
      <c r="IY66" s="372"/>
      <c r="IZ66" s="372"/>
      <c r="JA66" s="372"/>
      <c r="JB66" s="372"/>
      <c r="JC66" s="372"/>
      <c r="JD66" s="372"/>
      <c r="JE66" s="372"/>
      <c r="JF66" s="372"/>
      <c r="JG66" s="372"/>
      <c r="JH66" s="372"/>
      <c r="JI66" s="372"/>
      <c r="JJ66" s="372"/>
      <c r="JK66" s="372"/>
      <c r="JL66" s="372"/>
      <c r="JM66" s="372"/>
      <c r="JN66" s="372"/>
      <c r="JO66" s="372"/>
      <c r="JP66" s="372"/>
      <c r="JQ66" s="372"/>
      <c r="JR66" s="372"/>
      <c r="JS66" s="372"/>
      <c r="JT66" s="372"/>
      <c r="JU66" s="372"/>
      <c r="JV66" s="372"/>
      <c r="JW66" s="372"/>
      <c r="JX66" s="372"/>
      <c r="JY66" s="372"/>
      <c r="JZ66" s="372"/>
      <c r="KA66" s="372"/>
      <c r="KB66" s="372"/>
      <c r="KC66" s="372"/>
      <c r="KD66" s="372"/>
      <c r="KE66" s="372"/>
      <c r="KF66" s="372"/>
      <c r="KG66" s="372"/>
      <c r="KH66" s="372"/>
      <c r="KI66" s="372"/>
      <c r="KJ66" s="372"/>
      <c r="KK66" s="372"/>
      <c r="KL66" s="372"/>
      <c r="KM66" s="372"/>
      <c r="KN66" s="372"/>
      <c r="KO66" s="372"/>
      <c r="KP66" s="372"/>
      <c r="KQ66" s="372"/>
      <c r="KR66" s="372"/>
      <c r="KS66" s="372"/>
      <c r="KT66" s="372"/>
      <c r="KU66" s="372"/>
      <c r="KV66" s="372"/>
      <c r="KW66" s="372"/>
      <c r="KX66" s="372"/>
      <c r="KY66" s="372"/>
      <c r="KZ66" s="372"/>
      <c r="LA66" s="372"/>
      <c r="LB66" s="372"/>
      <c r="LC66" s="372"/>
      <c r="LD66" s="372"/>
      <c r="LE66" s="372"/>
      <c r="LF66" s="372"/>
      <c r="LG66" s="372"/>
      <c r="LH66" s="372"/>
      <c r="LI66" s="372"/>
      <c r="LJ66" s="372"/>
      <c r="LK66" s="372"/>
      <c r="LL66" s="372"/>
      <c r="LM66" s="372"/>
      <c r="LN66" s="372"/>
      <c r="LO66" s="372"/>
      <c r="LP66" s="372"/>
      <c r="LQ66" s="372"/>
      <c r="LR66" s="372"/>
      <c r="LS66" s="372"/>
      <c r="LT66" s="372"/>
      <c r="LU66" s="372"/>
      <c r="LV66" s="372"/>
      <c r="LW66" s="372"/>
      <c r="LX66" s="372"/>
      <c r="LY66" s="372"/>
      <c r="LZ66" s="372"/>
      <c r="MA66" s="372"/>
      <c r="MB66" s="372"/>
      <c r="MC66" s="372"/>
      <c r="MD66" s="372"/>
      <c r="ME66" s="372"/>
      <c r="MF66" s="372"/>
      <c r="MG66" s="372"/>
      <c r="MH66" s="372"/>
      <c r="MI66" s="372"/>
      <c r="MJ66" s="372"/>
      <c r="MK66" s="372"/>
      <c r="ML66" s="372"/>
      <c r="MM66" s="372"/>
      <c r="MN66" s="372"/>
      <c r="MO66" s="372"/>
      <c r="MP66" s="372"/>
      <c r="MQ66" s="372"/>
      <c r="MR66" s="372"/>
      <c r="MS66" s="372"/>
      <c r="MT66" s="372"/>
      <c r="MU66" s="372"/>
      <c r="MV66" s="372"/>
      <c r="MW66" s="372"/>
      <c r="MX66" s="372"/>
      <c r="MY66" s="372"/>
      <c r="MZ66" s="372"/>
      <c r="NA66" s="372"/>
      <c r="NB66" s="372"/>
      <c r="NC66" s="372"/>
      <c r="ND66" s="372"/>
      <c r="NE66" s="372"/>
      <c r="NF66" s="372"/>
      <c r="NG66" s="372"/>
      <c r="NH66" s="372"/>
      <c r="NI66" s="372"/>
      <c r="NJ66" s="372"/>
      <c r="NK66" s="372"/>
      <c r="NL66" s="372"/>
      <c r="NM66" s="372"/>
      <c r="NN66" s="372"/>
      <c r="NO66" s="372"/>
      <c r="NP66" s="372"/>
      <c r="NQ66" s="372"/>
      <c r="NR66" s="372"/>
      <c r="NS66" s="372"/>
      <c r="NT66" s="372"/>
      <c r="NU66" s="372"/>
      <c r="NV66" s="372"/>
      <c r="NW66" s="372"/>
      <c r="NX66" s="372"/>
      <c r="NY66" s="372"/>
      <c r="NZ66" s="372"/>
      <c r="OA66" s="372"/>
      <c r="OB66" s="372"/>
      <c r="OC66" s="372"/>
      <c r="OD66" s="372"/>
      <c r="OE66" s="372"/>
      <c r="OF66" s="372"/>
      <c r="OG66" s="372"/>
      <c r="OH66" s="372"/>
      <c r="OI66" s="372"/>
      <c r="OJ66" s="372"/>
      <c r="OK66" s="372"/>
      <c r="OL66" s="372"/>
      <c r="OM66" s="372"/>
      <c r="ON66" s="372"/>
      <c r="OO66" s="372"/>
      <c r="OP66" s="372"/>
      <c r="OQ66" s="372"/>
      <c r="OR66" s="372"/>
      <c r="OS66" s="372"/>
      <c r="OT66" s="372"/>
      <c r="OU66" s="372"/>
      <c r="OV66" s="372"/>
      <c r="OW66" s="372"/>
      <c r="OX66" s="372"/>
      <c r="OY66" s="372"/>
      <c r="OZ66" s="372"/>
      <c r="PA66" s="372"/>
      <c r="PB66" s="372"/>
      <c r="PC66" s="372"/>
      <c r="PD66" s="372"/>
      <c r="PE66" s="372"/>
      <c r="PF66" s="372"/>
      <c r="PG66" s="372"/>
      <c r="PH66" s="372"/>
      <c r="PI66" s="372"/>
      <c r="PJ66" s="372"/>
      <c r="PK66" s="372"/>
      <c r="PL66" s="372"/>
      <c r="PM66" s="372"/>
      <c r="PN66" s="372"/>
      <c r="PO66" s="372"/>
      <c r="PP66" s="372"/>
      <c r="PQ66" s="372"/>
      <c r="PR66" s="372"/>
      <c r="PS66" s="372"/>
      <c r="PT66" s="372"/>
      <c r="PU66" s="372"/>
      <c r="PV66" s="372"/>
      <c r="PW66" s="372"/>
      <c r="PX66" s="372"/>
      <c r="PY66" s="372"/>
      <c r="PZ66" s="372"/>
      <c r="QA66" s="372"/>
      <c r="QB66" s="372"/>
      <c r="QC66" s="372"/>
      <c r="QD66" s="372"/>
      <c r="QE66" s="372"/>
      <c r="QF66" s="372"/>
      <c r="QG66" s="372"/>
      <c r="QH66" s="372"/>
      <c r="QI66" s="372"/>
      <c r="QJ66" s="372"/>
      <c r="QK66" s="372"/>
      <c r="QL66" s="372"/>
      <c r="QM66" s="372"/>
      <c r="QN66" s="372"/>
      <c r="QO66" s="372"/>
      <c r="QP66" s="372"/>
      <c r="QQ66" s="372"/>
      <c r="QR66" s="372"/>
      <c r="QS66" s="372"/>
      <c r="QT66" s="372"/>
      <c r="QU66" s="372"/>
      <c r="QV66" s="372"/>
      <c r="QW66" s="372"/>
      <c r="QX66" s="372"/>
      <c r="QY66" s="372"/>
      <c r="QZ66" s="372"/>
      <c r="RA66" s="372"/>
      <c r="RB66" s="372"/>
      <c r="RC66" s="372"/>
      <c r="RD66" s="372"/>
      <c r="RE66" s="372"/>
      <c r="RF66" s="372"/>
      <c r="RG66" s="372"/>
      <c r="RH66" s="372"/>
      <c r="RI66" s="372"/>
      <c r="RJ66" s="372"/>
      <c r="RK66" s="372"/>
      <c r="RL66" s="372"/>
      <c r="RM66" s="372"/>
      <c r="RN66" s="372"/>
      <c r="RO66" s="372"/>
      <c r="RP66" s="372"/>
      <c r="RQ66" s="372"/>
      <c r="RR66" s="372"/>
      <c r="RS66" s="372"/>
      <c r="RT66" s="372"/>
      <c r="RU66" s="372"/>
      <c r="RV66" s="372"/>
      <c r="RW66" s="372"/>
      <c r="RX66" s="372"/>
      <c r="RY66" s="372"/>
      <c r="RZ66" s="372"/>
      <c r="SA66" s="372"/>
      <c r="SB66" s="372"/>
      <c r="SC66" s="372"/>
      <c r="SD66" s="372"/>
      <c r="SE66" s="372"/>
      <c r="SF66" s="372"/>
      <c r="SG66" s="372"/>
      <c r="SH66" s="372"/>
      <c r="SI66" s="372"/>
      <c r="SJ66" s="372"/>
      <c r="SK66" s="372"/>
      <c r="SL66" s="372"/>
      <c r="SM66" s="372"/>
      <c r="SN66" s="372"/>
      <c r="SO66" s="372"/>
      <c r="SP66" s="372"/>
      <c r="SQ66" s="372"/>
      <c r="SR66" s="372"/>
      <c r="SS66" s="372"/>
      <c r="ST66" s="372"/>
      <c r="SU66" s="372"/>
      <c r="SV66" s="372"/>
      <c r="SW66" s="372"/>
      <c r="SX66" s="372"/>
      <c r="SY66" s="372"/>
      <c r="SZ66" s="372"/>
      <c r="TA66" s="372"/>
      <c r="TB66" s="372"/>
      <c r="TC66" s="372"/>
      <c r="TD66" s="372"/>
      <c r="TE66" s="372"/>
      <c r="TF66" s="372"/>
      <c r="TG66" s="372"/>
      <c r="TH66" s="372"/>
      <c r="TI66" s="372"/>
      <c r="TJ66" s="372"/>
      <c r="TK66" s="372"/>
      <c r="TL66" s="372"/>
      <c r="TM66" s="372"/>
      <c r="TN66" s="372"/>
      <c r="TO66" s="372"/>
      <c r="TP66" s="372"/>
      <c r="TQ66" s="372"/>
      <c r="TR66" s="372"/>
      <c r="TS66" s="372"/>
      <c r="TT66" s="372"/>
      <c r="TU66" s="372"/>
      <c r="TV66" s="372"/>
      <c r="TW66" s="372"/>
      <c r="TX66" s="372"/>
      <c r="TY66" s="372"/>
      <c r="TZ66" s="372"/>
      <c r="UA66" s="372"/>
      <c r="UB66" s="372"/>
      <c r="UC66" s="372"/>
      <c r="UD66" s="372"/>
      <c r="UE66" s="372"/>
      <c r="UF66" s="372"/>
      <c r="UG66" s="372"/>
      <c r="UH66" s="372"/>
      <c r="UI66" s="372"/>
      <c r="UJ66" s="372"/>
      <c r="UK66" s="372"/>
      <c r="UL66" s="372"/>
      <c r="UM66" s="372"/>
      <c r="UN66" s="372"/>
      <c r="UO66" s="372"/>
      <c r="UP66" s="372"/>
      <c r="UQ66" s="372"/>
      <c r="UR66" s="372"/>
      <c r="US66" s="372"/>
      <c r="UT66" s="372"/>
      <c r="UU66" s="372"/>
      <c r="UV66" s="372"/>
      <c r="UW66" s="372"/>
      <c r="UX66" s="372"/>
      <c r="UY66" s="372"/>
      <c r="UZ66" s="372"/>
      <c r="VA66" s="372"/>
      <c r="VB66" s="372"/>
      <c r="VC66" s="372"/>
      <c r="VD66" s="372"/>
      <c r="VE66" s="372"/>
      <c r="VF66" s="372"/>
      <c r="VG66" s="372"/>
      <c r="VH66" s="372"/>
      <c r="VI66" s="372"/>
      <c r="VJ66" s="372"/>
      <c r="VK66" s="372"/>
      <c r="VL66" s="372"/>
      <c r="VM66" s="372"/>
      <c r="VN66" s="372"/>
      <c r="VO66" s="372"/>
      <c r="VP66" s="372"/>
      <c r="VQ66" s="372"/>
      <c r="VR66" s="372"/>
      <c r="VS66" s="372"/>
      <c r="VT66" s="372"/>
      <c r="VU66" s="372"/>
      <c r="VV66" s="372"/>
      <c r="VW66" s="372"/>
      <c r="VX66" s="372"/>
      <c r="VY66" s="372"/>
      <c r="VZ66" s="372"/>
      <c r="WA66" s="372"/>
      <c r="WB66" s="372"/>
      <c r="WC66" s="372"/>
      <c r="WD66" s="372"/>
      <c r="WE66" s="372"/>
      <c r="WF66" s="372"/>
      <c r="WG66" s="372"/>
      <c r="WH66" s="372"/>
      <c r="WI66" s="372"/>
      <c r="WJ66" s="372"/>
      <c r="WK66" s="372"/>
      <c r="WL66" s="372"/>
      <c r="WM66" s="372"/>
      <c r="WN66" s="372"/>
      <c r="WO66" s="372"/>
      <c r="WP66" s="372"/>
      <c r="WQ66" s="372"/>
      <c r="WR66" s="372"/>
      <c r="WS66" s="372"/>
      <c r="WT66" s="372"/>
      <c r="WU66" s="372"/>
      <c r="WV66" s="372"/>
      <c r="WW66" s="372"/>
      <c r="WX66" s="372"/>
      <c r="WY66" s="372"/>
      <c r="WZ66" s="372"/>
      <c r="XA66" s="372"/>
      <c r="XB66" s="372"/>
      <c r="XC66" s="372"/>
      <c r="XD66" s="372"/>
      <c r="XE66" s="372"/>
      <c r="XF66" s="372"/>
      <c r="XG66" s="372"/>
      <c r="XH66" s="372"/>
      <c r="XI66" s="372"/>
      <c r="XJ66" s="372"/>
      <c r="XK66" s="372"/>
      <c r="XL66" s="372"/>
      <c r="XM66" s="372"/>
      <c r="XN66" s="372"/>
      <c r="XO66" s="372"/>
      <c r="XP66" s="372"/>
      <c r="XQ66" s="372"/>
      <c r="XR66" s="372"/>
      <c r="XS66" s="372"/>
      <c r="XT66" s="372"/>
      <c r="XU66" s="372"/>
      <c r="XV66" s="372"/>
      <c r="XW66" s="372"/>
      <c r="XX66" s="372"/>
      <c r="XY66" s="372"/>
      <c r="XZ66" s="372"/>
      <c r="YA66" s="372"/>
      <c r="YB66" s="372"/>
      <c r="YC66" s="372"/>
      <c r="YD66" s="372"/>
      <c r="YE66" s="372"/>
      <c r="YF66" s="372"/>
      <c r="YG66" s="372"/>
      <c r="YH66" s="372"/>
      <c r="YI66" s="372"/>
      <c r="YJ66" s="372"/>
      <c r="YK66" s="372"/>
      <c r="YL66" s="372"/>
      <c r="YM66" s="372"/>
      <c r="YN66" s="372"/>
      <c r="YO66" s="372"/>
      <c r="YP66" s="372"/>
      <c r="YQ66" s="372"/>
      <c r="YR66" s="372"/>
      <c r="YS66" s="372"/>
      <c r="YT66" s="372"/>
      <c r="YU66" s="372"/>
      <c r="YV66" s="372"/>
      <c r="YW66" s="372"/>
      <c r="YX66" s="372"/>
      <c r="YY66" s="372"/>
      <c r="YZ66" s="372"/>
      <c r="ZA66" s="372"/>
      <c r="ZB66" s="372"/>
      <c r="ZC66" s="372"/>
      <c r="ZD66" s="372"/>
      <c r="ZE66" s="372"/>
      <c r="ZF66" s="372"/>
      <c r="ZG66" s="372"/>
      <c r="ZH66" s="372"/>
      <c r="ZI66" s="372"/>
      <c r="ZJ66" s="372"/>
      <c r="ZK66" s="372"/>
      <c r="ZL66" s="372"/>
      <c r="ZM66" s="372"/>
      <c r="ZN66" s="372"/>
      <c r="ZO66" s="372"/>
      <c r="ZP66" s="372"/>
      <c r="ZQ66" s="372"/>
      <c r="ZR66" s="372"/>
      <c r="ZS66" s="372"/>
      <c r="ZT66" s="372"/>
      <c r="ZU66" s="372"/>
      <c r="ZV66" s="372"/>
      <c r="ZW66" s="372"/>
      <c r="ZX66" s="372"/>
      <c r="ZY66" s="372"/>
      <c r="ZZ66" s="372"/>
      <c r="AAA66" s="372"/>
      <c r="AAB66" s="372"/>
      <c r="AAC66" s="372"/>
      <c r="AAD66" s="372"/>
      <c r="AAE66" s="372"/>
      <c r="AAF66" s="372"/>
      <c r="AAG66" s="372"/>
      <c r="AAH66" s="372"/>
      <c r="AAI66" s="372"/>
      <c r="AAJ66" s="372"/>
      <c r="AAK66" s="372"/>
      <c r="AAL66" s="372"/>
      <c r="AAM66" s="372"/>
      <c r="AAN66" s="372"/>
      <c r="AAO66" s="372"/>
      <c r="AAP66" s="372"/>
      <c r="AAQ66" s="372"/>
      <c r="AAR66" s="372"/>
      <c r="AAS66" s="372"/>
      <c r="AAT66" s="372"/>
      <c r="AAU66" s="372"/>
      <c r="AAV66" s="372"/>
      <c r="AAW66" s="372"/>
      <c r="AAX66" s="372"/>
      <c r="AAY66" s="372"/>
      <c r="AAZ66" s="372"/>
      <c r="ABA66" s="372"/>
      <c r="ABB66" s="372"/>
      <c r="ABC66" s="372"/>
      <c r="ABD66" s="372"/>
      <c r="ABE66" s="372"/>
      <c r="ABF66" s="372"/>
      <c r="ABG66" s="372"/>
      <c r="ABH66" s="372"/>
      <c r="ABI66" s="372"/>
      <c r="ABJ66" s="372"/>
      <c r="ABK66" s="372"/>
      <c r="ABL66" s="372"/>
      <c r="ABM66" s="372"/>
      <c r="ABN66" s="372"/>
      <c r="ABO66" s="372"/>
      <c r="ABP66" s="372"/>
      <c r="ABQ66" s="372"/>
      <c r="ABR66" s="372"/>
      <c r="ABS66" s="372"/>
      <c r="ABT66" s="372"/>
      <c r="ABU66" s="372"/>
      <c r="ABV66" s="372"/>
      <c r="ABW66" s="372"/>
      <c r="ABX66" s="372"/>
      <c r="ABY66" s="372"/>
      <c r="ABZ66" s="372"/>
      <c r="ACA66" s="372"/>
      <c r="ACB66" s="372"/>
      <c r="ACC66" s="372"/>
      <c r="ACD66" s="372"/>
      <c r="ACE66" s="372"/>
      <c r="ACF66" s="372"/>
      <c r="ACG66" s="372"/>
      <c r="ACH66" s="372"/>
      <c r="ACI66" s="372"/>
      <c r="ACJ66" s="372"/>
      <c r="ACK66" s="372"/>
      <c r="ACL66" s="372"/>
      <c r="ACM66" s="372"/>
      <c r="ACN66" s="372"/>
      <c r="ACO66" s="372"/>
      <c r="ACP66" s="372"/>
      <c r="ACQ66" s="372"/>
      <c r="ACR66" s="372"/>
      <c r="ACS66" s="372"/>
      <c r="ACT66" s="372"/>
      <c r="ACU66" s="372"/>
      <c r="ACV66" s="372"/>
      <c r="ACW66" s="372"/>
      <c r="ACX66" s="372"/>
      <c r="ACY66" s="372"/>
      <c r="ACZ66" s="372"/>
      <c r="ADA66" s="372"/>
      <c r="ADB66" s="372"/>
      <c r="ADC66" s="372"/>
      <c r="ADD66" s="372"/>
      <c r="ADE66" s="372"/>
      <c r="ADF66" s="372"/>
      <c r="ADG66" s="372"/>
      <c r="ADH66" s="372"/>
      <c r="ADI66" s="372"/>
      <c r="ADJ66" s="372"/>
      <c r="ADK66" s="372"/>
      <c r="ADL66" s="372"/>
      <c r="ADM66" s="372"/>
      <c r="ADN66" s="372"/>
      <c r="ADO66" s="372"/>
      <c r="ADP66" s="372"/>
      <c r="ADQ66" s="372"/>
      <c r="ADR66" s="372"/>
      <c r="ADS66" s="372"/>
      <c r="ADT66" s="372"/>
      <c r="ADU66" s="372"/>
      <c r="ADV66" s="372"/>
      <c r="ADW66" s="372"/>
      <c r="ADX66" s="372"/>
      <c r="ADY66" s="372"/>
      <c r="ADZ66" s="372"/>
      <c r="AEA66" s="372"/>
      <c r="AEB66" s="372"/>
      <c r="AEC66" s="372"/>
      <c r="AED66" s="372"/>
      <c r="AEE66" s="372"/>
      <c r="AEF66" s="372"/>
      <c r="AEG66" s="372"/>
      <c r="AEH66" s="372"/>
      <c r="AEI66" s="372"/>
      <c r="AEJ66" s="372"/>
      <c r="AEK66" s="372"/>
      <c r="AEL66" s="372"/>
      <c r="AEM66" s="372"/>
      <c r="AEN66" s="372"/>
      <c r="AEO66" s="372"/>
      <c r="AEP66" s="372"/>
      <c r="AEQ66" s="372"/>
      <c r="AER66" s="372"/>
      <c r="AES66" s="372"/>
      <c r="AET66" s="372"/>
      <c r="AEU66" s="372"/>
      <c r="AEV66" s="372"/>
      <c r="AEW66" s="372"/>
      <c r="AEX66" s="372"/>
      <c r="AEY66" s="372"/>
      <c r="AEZ66" s="372"/>
      <c r="AFA66" s="372"/>
      <c r="AFB66" s="372"/>
      <c r="AFC66" s="372"/>
      <c r="AFD66" s="372"/>
      <c r="AFE66" s="372"/>
      <c r="AFF66" s="372"/>
      <c r="AFG66" s="372"/>
      <c r="AFH66" s="372"/>
      <c r="AFI66" s="372"/>
      <c r="AFJ66" s="372"/>
      <c r="AFK66" s="372"/>
      <c r="AFL66" s="372"/>
      <c r="AFM66" s="372"/>
      <c r="AFN66" s="372"/>
      <c r="AFO66" s="372"/>
      <c r="AFP66" s="372"/>
      <c r="AFQ66" s="372"/>
      <c r="AFR66" s="372"/>
      <c r="AFS66" s="372"/>
      <c r="AFT66" s="372"/>
      <c r="AFU66" s="372"/>
      <c r="AFV66" s="372"/>
      <c r="AFW66" s="372"/>
      <c r="AFX66" s="372"/>
      <c r="AFY66" s="372"/>
      <c r="AFZ66" s="372"/>
      <c r="AGA66" s="372"/>
      <c r="AGB66" s="372"/>
      <c r="AGC66" s="372"/>
      <c r="AGD66" s="372"/>
      <c r="AGE66" s="372"/>
      <c r="AGF66" s="372"/>
      <c r="AGG66" s="372"/>
      <c r="AGH66" s="372"/>
      <c r="AGI66" s="372"/>
      <c r="AGJ66" s="372"/>
      <c r="AGK66" s="372"/>
      <c r="AGL66" s="372"/>
      <c r="AGM66" s="372"/>
      <c r="AGN66" s="372"/>
      <c r="AGO66" s="372"/>
      <c r="AGP66" s="372"/>
      <c r="AGQ66" s="372"/>
      <c r="AGR66" s="372"/>
      <c r="AGS66" s="372"/>
      <c r="AGT66" s="372"/>
      <c r="AGU66" s="372"/>
      <c r="AGV66" s="372"/>
      <c r="AGW66" s="372"/>
      <c r="AGX66" s="372"/>
      <c r="AGY66" s="372"/>
      <c r="AGZ66" s="372"/>
      <c r="AHA66" s="372"/>
      <c r="AHB66" s="372"/>
      <c r="AHC66" s="372"/>
      <c r="AHD66" s="372"/>
      <c r="AHE66" s="372"/>
      <c r="AHF66" s="372"/>
      <c r="AHG66" s="372"/>
      <c r="AHH66" s="372"/>
      <c r="AHI66" s="372"/>
      <c r="AHJ66" s="372"/>
      <c r="AHK66" s="372"/>
      <c r="AHL66" s="372"/>
      <c r="AHM66" s="372"/>
      <c r="AHN66" s="372"/>
      <c r="AHO66" s="372"/>
      <c r="AHP66" s="372"/>
      <c r="AHQ66" s="372"/>
      <c r="AHR66" s="372"/>
      <c r="AHS66" s="372"/>
      <c r="AHT66" s="372"/>
      <c r="AHU66" s="372"/>
      <c r="AHV66" s="372"/>
      <c r="AHW66" s="372"/>
      <c r="AHX66" s="372"/>
      <c r="AHY66" s="372"/>
      <c r="AHZ66" s="372"/>
      <c r="AIA66" s="372"/>
      <c r="AIB66" s="372"/>
      <c r="AIC66" s="372"/>
      <c r="AID66" s="372"/>
      <c r="AIE66" s="372"/>
      <c r="AIF66" s="372"/>
      <c r="AIG66" s="372"/>
      <c r="AIH66" s="372"/>
      <c r="AII66" s="372"/>
      <c r="AIJ66" s="372"/>
      <c r="AIK66" s="372"/>
      <c r="AIL66" s="372"/>
      <c r="AIM66" s="372"/>
      <c r="AIN66" s="372"/>
      <c r="AIO66" s="372"/>
      <c r="AIP66" s="372"/>
      <c r="AIQ66" s="372"/>
      <c r="AIR66" s="372"/>
      <c r="AIS66" s="372"/>
      <c r="AIT66" s="372"/>
      <c r="AIU66" s="372"/>
      <c r="AIV66" s="372"/>
      <c r="AIW66" s="372"/>
      <c r="AIX66" s="372"/>
      <c r="AIY66" s="372"/>
      <c r="AIZ66" s="372"/>
      <c r="AJA66" s="372"/>
      <c r="AJB66" s="372"/>
      <c r="AJC66" s="372"/>
      <c r="AJD66" s="372"/>
      <c r="AJE66" s="372"/>
      <c r="AJF66" s="372"/>
      <c r="AJG66" s="372"/>
      <c r="AJH66" s="372"/>
      <c r="AJI66" s="372"/>
      <c r="AJJ66" s="372"/>
      <c r="AJK66" s="372"/>
      <c r="AJL66" s="372"/>
      <c r="AJM66" s="372"/>
      <c r="AJN66" s="372"/>
      <c r="AJO66" s="372"/>
      <c r="AJP66" s="372"/>
      <c r="AJQ66" s="372"/>
      <c r="AJR66" s="372"/>
      <c r="AJS66" s="372"/>
      <c r="AJT66" s="372"/>
      <c r="AJU66" s="372"/>
      <c r="AJV66" s="372"/>
      <c r="AJW66" s="372"/>
      <c r="AJX66" s="372"/>
      <c r="AJY66" s="372"/>
      <c r="AJZ66" s="372"/>
      <c r="AKA66" s="372"/>
      <c r="AKB66" s="372"/>
      <c r="AKC66" s="372"/>
      <c r="AKD66" s="372"/>
      <c r="AKE66" s="372"/>
      <c r="AKF66" s="372"/>
      <c r="AKG66" s="372"/>
      <c r="AKH66" s="372"/>
      <c r="AKI66" s="372"/>
      <c r="AKJ66" s="372"/>
      <c r="AKK66" s="372"/>
      <c r="AKL66" s="372"/>
      <c r="AKM66" s="372"/>
      <c r="AKN66" s="372"/>
      <c r="AKO66" s="372"/>
      <c r="AKP66" s="372"/>
      <c r="AKQ66" s="372"/>
      <c r="AKR66" s="372"/>
      <c r="AKS66" s="372"/>
      <c r="AKT66" s="372"/>
      <c r="AKU66" s="372"/>
      <c r="AKV66" s="372"/>
      <c r="AKW66" s="372"/>
      <c r="AKX66" s="372"/>
      <c r="AKY66" s="372"/>
      <c r="AKZ66" s="372"/>
      <c r="ALA66" s="372"/>
      <c r="ALB66" s="372"/>
      <c r="ALC66" s="372"/>
      <c r="ALD66" s="372"/>
      <c r="ALE66" s="372"/>
      <c r="ALF66" s="372"/>
      <c r="ALG66" s="372"/>
      <c r="ALH66" s="372"/>
      <c r="ALI66" s="372"/>
      <c r="ALJ66" s="372"/>
      <c r="ALK66" s="372"/>
      <c r="ALL66" s="372"/>
      <c r="ALM66" s="372"/>
      <c r="ALN66" s="372"/>
      <c r="ALO66" s="372"/>
      <c r="ALP66" s="372"/>
      <c r="ALQ66" s="372"/>
      <c r="ALR66" s="372"/>
      <c r="ALS66" s="372"/>
      <c r="ALT66" s="372"/>
      <c r="ALU66" s="372"/>
      <c r="ALV66" s="372"/>
      <c r="ALW66" s="372"/>
      <c r="ALX66" s="372"/>
      <c r="ALY66" s="372"/>
      <c r="ALZ66" s="372"/>
      <c r="AMA66" s="372"/>
      <c r="AMB66" s="372"/>
      <c r="AMC66" s="372"/>
      <c r="AMD66" s="372"/>
      <c r="AME66" s="372"/>
      <c r="AMF66" s="372"/>
      <c r="AMG66" s="372"/>
      <c r="AMH66" s="372"/>
      <c r="AMI66" s="372"/>
      <c r="AMJ66" s="372"/>
      <c r="AMK66" s="372"/>
      <c r="AML66" s="372"/>
      <c r="AMM66" s="372"/>
      <c r="AMN66" s="372"/>
      <c r="AMO66" s="372"/>
      <c r="AMP66" s="372"/>
      <c r="AMQ66" s="372"/>
      <c r="AMR66" s="372"/>
    </row>
    <row r="67" spans="1:1032" ht="15" hidden="1" customHeight="1" outlineLevel="1" x14ac:dyDescent="0.25">
      <c r="B67" s="384"/>
      <c r="C67" s="379" t="s">
        <v>250</v>
      </c>
      <c r="D67" s="15" t="s">
        <v>244</v>
      </c>
      <c r="E67" s="382"/>
      <c r="F67" s="382"/>
      <c r="G67" s="382"/>
      <c r="H67" s="382"/>
      <c r="I67" s="382"/>
      <c r="J67" s="382"/>
      <c r="K67" s="382"/>
      <c r="L67" s="382"/>
      <c r="M67" s="382"/>
      <c r="N67" s="382"/>
      <c r="O67" s="383"/>
    </row>
    <row r="68" spans="1:1032" s="13" customFormat="1" ht="14.25" hidden="1" customHeight="1" outlineLevel="1" x14ac:dyDescent="0.25">
      <c r="A68" s="1"/>
      <c r="B68" s="296"/>
      <c r="C68" s="297" t="s">
        <v>251</v>
      </c>
      <c r="D68" s="290" t="s">
        <v>23</v>
      </c>
      <c r="E68" s="380" t="str">
        <f>IF(E$8="","",IF(E$8="Új létesítés tervezéssel","",'3) Ajánlatkérői alapadatok'!E41))</f>
        <v/>
      </c>
      <c r="F68" s="380" t="str">
        <f>IF(F$8="","",IF(F$8="Új létesítés tervezéssel","",'3) Ajánlatkérői alapadatok'!F41))</f>
        <v/>
      </c>
      <c r="G68" s="380" t="str">
        <f>IF(G$8="","",IF(G$8="Új létesítés tervezéssel","",'3) Ajánlatkérői alapadatok'!G41))</f>
        <v/>
      </c>
      <c r="H68" s="380" t="str">
        <f>IF(H$8="","",IF(H$8="Új létesítés tervezéssel","",'3) Ajánlatkérői alapadatok'!H41))</f>
        <v/>
      </c>
      <c r="I68" s="380" t="str">
        <f>IF(I$8="","",IF(I$8="Új létesítés tervezéssel","",'3) Ajánlatkérői alapadatok'!I41))</f>
        <v/>
      </c>
      <c r="J68" s="380" t="str">
        <f>IF(J$8="","",IF(J$8="Új létesítés tervezéssel","",'3) Ajánlatkérői alapadatok'!J41))</f>
        <v/>
      </c>
      <c r="K68" s="380" t="str">
        <f>IF(K$8="","",IF(K$8="Új létesítés tervezéssel","",'3) Ajánlatkérői alapadatok'!K41))</f>
        <v/>
      </c>
      <c r="L68" s="380" t="str">
        <f>IF(L$8="","",IF(L$8="Új létesítés tervezéssel","",'3) Ajánlatkérői alapadatok'!L41))</f>
        <v/>
      </c>
      <c r="M68" s="380" t="str">
        <f>IF(M$8="","",IF(M$8="Új létesítés tervezéssel","",'3) Ajánlatkérői alapadatok'!M41))</f>
        <v/>
      </c>
      <c r="N68" s="380" t="str">
        <f>IF(N$8="","",IF(N$8="Új létesítés tervezéssel","",'3) Ajánlatkérői alapadatok'!N41))</f>
        <v/>
      </c>
      <c r="O68" s="383"/>
    </row>
    <row r="69" spans="1:1032" s="13" customFormat="1" ht="14.25" hidden="1" customHeight="1" outlineLevel="1" x14ac:dyDescent="0.25">
      <c r="A69" s="1"/>
      <c r="B69" s="296"/>
      <c r="C69" s="298" t="s">
        <v>245</v>
      </c>
      <c r="D69" s="290" t="s">
        <v>23</v>
      </c>
      <c r="E69" s="380" t="str">
        <f>IF(E$8="","",IF(E$8="Új létesítés tervezéssel","",'3) Ajánlatkérői alapadatok'!E42))</f>
        <v/>
      </c>
      <c r="F69" s="380" t="str">
        <f>IF(F$8="","",IF(F$8="Új létesítés tervezéssel","",'3) Ajánlatkérői alapadatok'!F42))</f>
        <v/>
      </c>
      <c r="G69" s="380" t="str">
        <f>IF(G$8="","",IF(G$8="Új létesítés tervezéssel","",'3) Ajánlatkérői alapadatok'!G42))</f>
        <v/>
      </c>
      <c r="H69" s="380" t="str">
        <f>IF(H$8="","",IF(H$8="Új létesítés tervezéssel","",'3) Ajánlatkérői alapadatok'!H42))</f>
        <v/>
      </c>
      <c r="I69" s="380" t="str">
        <f>IF(I$8="","",IF(I$8="Új létesítés tervezéssel","",'3) Ajánlatkérői alapadatok'!I42))</f>
        <v/>
      </c>
      <c r="J69" s="380" t="str">
        <f>IF(J$8="","",IF(J$8="Új létesítés tervezéssel","",'3) Ajánlatkérői alapadatok'!J42))</f>
        <v/>
      </c>
      <c r="K69" s="380" t="str">
        <f>IF(K$8="","",IF(K$8="Új létesítés tervezéssel","",'3) Ajánlatkérői alapadatok'!K42))</f>
        <v/>
      </c>
      <c r="L69" s="380" t="str">
        <f>IF(L$8="","",IF(L$8="Új létesítés tervezéssel","",'3) Ajánlatkérői alapadatok'!L42))</f>
        <v/>
      </c>
      <c r="M69" s="380" t="str">
        <f>IF(M$8="","",IF(M$8="Új létesítés tervezéssel","",'3) Ajánlatkérői alapadatok'!M42))</f>
        <v/>
      </c>
      <c r="N69" s="380" t="str">
        <f>IF(N$8="","",IF(N$8="Új létesítés tervezéssel","",'3) Ajánlatkérői alapadatok'!N42))</f>
        <v/>
      </c>
      <c r="O69" s="383"/>
    </row>
    <row r="70" spans="1:1032" s="13" customFormat="1" ht="14.25" hidden="1" customHeight="1" outlineLevel="1" x14ac:dyDescent="0.25">
      <c r="A70" s="1"/>
      <c r="B70" s="296"/>
      <c r="C70" s="298" t="s">
        <v>246</v>
      </c>
      <c r="D70" s="290" t="s">
        <v>23</v>
      </c>
      <c r="E70" s="380" t="str">
        <f>IF(E$8="","",IF(E$8="Új létesítés tervezéssel","",'3) Ajánlatkérői alapadatok'!E43))</f>
        <v/>
      </c>
      <c r="F70" s="380" t="str">
        <f>IF(F$8="","",IF(F$8="Új létesítés tervezéssel","",'3) Ajánlatkérői alapadatok'!F43))</f>
        <v/>
      </c>
      <c r="G70" s="380" t="str">
        <f>IF(G$8="","",IF(G$8="Új létesítés tervezéssel","",'3) Ajánlatkérői alapadatok'!G43))</f>
        <v/>
      </c>
      <c r="H70" s="380" t="str">
        <f>IF(H$8="","",IF(H$8="Új létesítés tervezéssel","",'3) Ajánlatkérői alapadatok'!H43))</f>
        <v/>
      </c>
      <c r="I70" s="380" t="str">
        <f>IF(I$8="","",IF(I$8="Új létesítés tervezéssel","",'3) Ajánlatkérői alapadatok'!I43))</f>
        <v/>
      </c>
      <c r="J70" s="380" t="str">
        <f>IF(J$8="","",IF(J$8="Új létesítés tervezéssel","",'3) Ajánlatkérői alapadatok'!J43))</f>
        <v/>
      </c>
      <c r="K70" s="380" t="str">
        <f>IF(K$8="","",IF(K$8="Új létesítés tervezéssel","",'3) Ajánlatkérői alapadatok'!K43))</f>
        <v/>
      </c>
      <c r="L70" s="380" t="str">
        <f>IF(L$8="","",IF(L$8="Új létesítés tervezéssel","",'3) Ajánlatkérői alapadatok'!L43))</f>
        <v/>
      </c>
      <c r="M70" s="380" t="str">
        <f>IF(M$8="","",IF(M$8="Új létesítés tervezéssel","",'3) Ajánlatkérői alapadatok'!M43))</f>
        <v/>
      </c>
      <c r="N70" s="380" t="str">
        <f>IF(N$8="","",IF(N$8="Új létesítés tervezéssel","",'3) Ajánlatkérői alapadatok'!N43))</f>
        <v/>
      </c>
      <c r="O70" s="383"/>
    </row>
    <row r="71" spans="1:1032" ht="15" hidden="1" customHeight="1" outlineLevel="1" x14ac:dyDescent="0.25">
      <c r="B71" s="384"/>
      <c r="C71" s="379" t="s">
        <v>252</v>
      </c>
      <c r="D71" s="290" t="s">
        <v>1</v>
      </c>
      <c r="E71" s="382"/>
      <c r="F71" s="382"/>
      <c r="G71" s="382"/>
      <c r="H71" s="382"/>
      <c r="I71" s="382"/>
      <c r="J71" s="382"/>
      <c r="K71" s="382"/>
      <c r="L71" s="382"/>
      <c r="M71" s="382"/>
      <c r="N71" s="382"/>
      <c r="O71" s="383"/>
    </row>
    <row r="72" spans="1:1032" ht="15" hidden="1" customHeight="1" outlineLevel="1" x14ac:dyDescent="0.25">
      <c r="B72" s="384"/>
      <c r="C72" s="381" t="s">
        <v>253</v>
      </c>
      <c r="D72" s="290" t="s">
        <v>1</v>
      </c>
      <c r="E72" s="382"/>
      <c r="F72" s="382"/>
      <c r="G72" s="382"/>
      <c r="H72" s="382"/>
      <c r="I72" s="382"/>
      <c r="J72" s="382"/>
      <c r="K72" s="382"/>
      <c r="L72" s="382"/>
      <c r="M72" s="382"/>
      <c r="N72" s="382"/>
      <c r="O72" s="383"/>
    </row>
    <row r="73" spans="1:1032" ht="15" hidden="1" customHeight="1" outlineLevel="1" x14ac:dyDescent="0.25">
      <c r="B73" s="384"/>
      <c r="C73" s="381" t="s">
        <v>254</v>
      </c>
      <c r="D73" s="290" t="s">
        <v>1</v>
      </c>
      <c r="E73" s="382"/>
      <c r="F73" s="382"/>
      <c r="G73" s="382"/>
      <c r="H73" s="382"/>
      <c r="I73" s="382"/>
      <c r="J73" s="382"/>
      <c r="K73" s="382"/>
      <c r="L73" s="382"/>
      <c r="M73" s="382"/>
      <c r="N73" s="382"/>
      <c r="O73" s="383"/>
    </row>
    <row r="74" spans="1:1032" ht="15" hidden="1" customHeight="1" outlineLevel="1" x14ac:dyDescent="0.25">
      <c r="B74" s="384"/>
      <c r="C74" s="379" t="s">
        <v>255</v>
      </c>
      <c r="D74" s="15" t="s">
        <v>150</v>
      </c>
      <c r="E74" s="382"/>
      <c r="F74" s="382"/>
      <c r="G74" s="382"/>
      <c r="H74" s="382"/>
      <c r="I74" s="382"/>
      <c r="J74" s="382"/>
      <c r="K74" s="382"/>
      <c r="L74" s="382"/>
      <c r="M74" s="382"/>
      <c r="N74" s="382"/>
      <c r="O74" s="383"/>
    </row>
    <row r="75" spans="1:1032" ht="15" hidden="1" customHeight="1" outlineLevel="1" x14ac:dyDescent="0.25">
      <c r="B75" s="384"/>
      <c r="C75" s="385" t="s">
        <v>256</v>
      </c>
      <c r="D75" s="290" t="s">
        <v>150</v>
      </c>
      <c r="E75" s="382"/>
      <c r="F75" s="382"/>
      <c r="G75" s="382"/>
      <c r="H75" s="382"/>
      <c r="I75" s="382"/>
      <c r="J75" s="382"/>
      <c r="K75" s="382"/>
      <c r="L75" s="382"/>
      <c r="M75" s="382"/>
      <c r="N75" s="382"/>
      <c r="O75" s="383"/>
    </row>
    <row r="76" spans="1:1032" ht="15" hidden="1" customHeight="1" outlineLevel="1" x14ac:dyDescent="0.25">
      <c r="B76" s="384"/>
      <c r="C76" s="297" t="s">
        <v>199</v>
      </c>
      <c r="D76" s="16" t="s">
        <v>150</v>
      </c>
      <c r="E76" s="382"/>
      <c r="F76" s="382"/>
      <c r="G76" s="382"/>
      <c r="H76" s="382"/>
      <c r="I76" s="382"/>
      <c r="J76" s="382"/>
      <c r="K76" s="382"/>
      <c r="L76" s="382"/>
      <c r="M76" s="382"/>
      <c r="N76" s="382"/>
      <c r="O76" s="383"/>
    </row>
    <row r="77" spans="1:1032" ht="15" hidden="1" customHeight="1" outlineLevel="1" x14ac:dyDescent="0.25">
      <c r="B77" s="384"/>
      <c r="C77" s="297" t="s">
        <v>200</v>
      </c>
      <c r="D77" s="16" t="s">
        <v>150</v>
      </c>
      <c r="E77" s="382"/>
      <c r="F77" s="382"/>
      <c r="G77" s="382"/>
      <c r="H77" s="382"/>
      <c r="I77" s="382"/>
      <c r="J77" s="382"/>
      <c r="K77" s="382"/>
      <c r="L77" s="382"/>
      <c r="M77" s="382"/>
      <c r="N77" s="382"/>
      <c r="O77" s="383"/>
    </row>
    <row r="78" spans="1:1032" ht="15" hidden="1" customHeight="1" outlineLevel="1" x14ac:dyDescent="0.25">
      <c r="B78" s="384"/>
      <c r="C78" s="385" t="s">
        <v>201</v>
      </c>
      <c r="D78" s="290" t="s">
        <v>150</v>
      </c>
      <c r="E78" s="382"/>
      <c r="F78" s="382"/>
      <c r="G78" s="382"/>
      <c r="H78" s="382"/>
      <c r="I78" s="382"/>
      <c r="J78" s="382"/>
      <c r="K78" s="382"/>
      <c r="L78" s="382"/>
      <c r="M78" s="382"/>
      <c r="N78" s="382"/>
      <c r="O78" s="383"/>
    </row>
    <row r="79" spans="1:1032" ht="15" hidden="1" customHeight="1" outlineLevel="1" x14ac:dyDescent="0.25">
      <c r="B79" s="384"/>
      <c r="C79" s="387"/>
      <c r="D79" s="290"/>
      <c r="E79" s="386"/>
      <c r="F79" s="386"/>
      <c r="G79" s="386"/>
      <c r="H79" s="386"/>
      <c r="I79" s="386"/>
      <c r="J79" s="386"/>
      <c r="K79" s="386"/>
      <c r="L79" s="386"/>
      <c r="M79" s="386"/>
      <c r="N79" s="386"/>
      <c r="O79" s="383"/>
    </row>
    <row r="80" spans="1:1032" s="378" customFormat="1" ht="15" customHeight="1" collapsed="1" x14ac:dyDescent="0.25">
      <c r="A80" s="372"/>
      <c r="B80" s="373"/>
      <c r="C80" s="374" t="s">
        <v>261</v>
      </c>
      <c r="D80" s="375" t="s">
        <v>350</v>
      </c>
      <c r="E80" s="376"/>
      <c r="F80" s="376"/>
      <c r="G80" s="376"/>
      <c r="H80" s="376"/>
      <c r="I80" s="376"/>
      <c r="J80" s="376"/>
      <c r="K80" s="376"/>
      <c r="L80" s="376"/>
      <c r="M80" s="376"/>
      <c r="N80" s="376"/>
      <c r="O80" s="377"/>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2"/>
      <c r="DO80" s="372"/>
      <c r="DP80" s="372"/>
      <c r="DQ80" s="372"/>
      <c r="DR80" s="372"/>
      <c r="DS80" s="372"/>
      <c r="DT80" s="372"/>
      <c r="DU80" s="372"/>
      <c r="DV80" s="372"/>
      <c r="DW80" s="372"/>
      <c r="DX80" s="372"/>
      <c r="DY80" s="372"/>
      <c r="DZ80" s="372"/>
      <c r="EA80" s="372"/>
      <c r="EB80" s="372"/>
      <c r="EC80" s="372"/>
      <c r="ED80" s="372"/>
      <c r="EE80" s="372"/>
      <c r="EF80" s="372"/>
      <c r="EG80" s="372"/>
      <c r="EH80" s="372"/>
      <c r="EI80" s="372"/>
      <c r="EJ80" s="372"/>
      <c r="EK80" s="372"/>
      <c r="EL80" s="372"/>
      <c r="EM80" s="372"/>
      <c r="EN80" s="372"/>
      <c r="EO80" s="372"/>
      <c r="EP80" s="372"/>
      <c r="EQ80" s="372"/>
      <c r="ER80" s="372"/>
      <c r="ES80" s="372"/>
      <c r="ET80" s="372"/>
      <c r="EU80" s="372"/>
      <c r="EV80" s="372"/>
      <c r="EW80" s="372"/>
      <c r="EX80" s="372"/>
      <c r="EY80" s="372"/>
      <c r="EZ80" s="372"/>
      <c r="FA80" s="372"/>
      <c r="FB80" s="372"/>
      <c r="FC80" s="372"/>
      <c r="FD80" s="372"/>
      <c r="FE80" s="372"/>
      <c r="FF80" s="372"/>
      <c r="FG80" s="372"/>
      <c r="FH80" s="372"/>
      <c r="FI80" s="372"/>
      <c r="FJ80" s="372"/>
      <c r="FK80" s="372"/>
      <c r="FL80" s="372"/>
      <c r="FM80" s="372"/>
      <c r="FN80" s="372"/>
      <c r="FO80" s="372"/>
      <c r="FP80" s="372"/>
      <c r="FQ80" s="372"/>
      <c r="FR80" s="372"/>
      <c r="FS80" s="372"/>
      <c r="FT80" s="372"/>
      <c r="FU80" s="372"/>
      <c r="FV80" s="372"/>
      <c r="FW80" s="372"/>
      <c r="FX80" s="372"/>
      <c r="FY80" s="372"/>
      <c r="FZ80" s="372"/>
      <c r="GA80" s="372"/>
      <c r="GB80" s="372"/>
      <c r="GC80" s="372"/>
      <c r="GD80" s="372"/>
      <c r="GE80" s="372"/>
      <c r="GF80" s="372"/>
      <c r="GG80" s="372"/>
      <c r="GH80" s="372"/>
      <c r="GI80" s="372"/>
      <c r="GJ80" s="372"/>
      <c r="GK80" s="372"/>
      <c r="GL80" s="372"/>
      <c r="GM80" s="372"/>
      <c r="GN80" s="372"/>
      <c r="GO80" s="372"/>
      <c r="GP80" s="372"/>
      <c r="GQ80" s="372"/>
      <c r="GR80" s="372"/>
      <c r="GS80" s="372"/>
      <c r="GT80" s="372"/>
      <c r="GU80" s="372"/>
      <c r="GV80" s="372"/>
      <c r="GW80" s="372"/>
      <c r="GX80" s="372"/>
      <c r="GY80" s="372"/>
      <c r="GZ80" s="372"/>
      <c r="HA80" s="372"/>
      <c r="HB80" s="372"/>
      <c r="HC80" s="372"/>
      <c r="HD80" s="372"/>
      <c r="HE80" s="372"/>
      <c r="HF80" s="372"/>
      <c r="HG80" s="372"/>
      <c r="HH80" s="372"/>
      <c r="HI80" s="372"/>
      <c r="HJ80" s="372"/>
      <c r="HK80" s="372"/>
      <c r="HL80" s="372"/>
      <c r="HM80" s="372"/>
      <c r="HN80" s="372"/>
      <c r="HO80" s="372"/>
      <c r="HP80" s="372"/>
      <c r="HQ80" s="372"/>
      <c r="HR80" s="372"/>
      <c r="HS80" s="372"/>
      <c r="HT80" s="372"/>
      <c r="HU80" s="372"/>
      <c r="HV80" s="372"/>
      <c r="HW80" s="372"/>
      <c r="HX80" s="372"/>
      <c r="HY80" s="372"/>
      <c r="HZ80" s="372"/>
      <c r="IA80" s="372"/>
      <c r="IB80" s="372"/>
      <c r="IC80" s="372"/>
      <c r="ID80" s="372"/>
      <c r="IE80" s="372"/>
      <c r="IF80" s="372"/>
      <c r="IG80" s="372"/>
      <c r="IH80" s="372"/>
      <c r="II80" s="372"/>
      <c r="IJ80" s="372"/>
      <c r="IK80" s="372"/>
      <c r="IL80" s="372"/>
      <c r="IM80" s="372"/>
      <c r="IN80" s="372"/>
      <c r="IO80" s="372"/>
      <c r="IP80" s="372"/>
      <c r="IQ80" s="372"/>
      <c r="IR80" s="372"/>
      <c r="IS80" s="372"/>
      <c r="IT80" s="372"/>
      <c r="IU80" s="372"/>
      <c r="IV80" s="372"/>
      <c r="IW80" s="372"/>
      <c r="IX80" s="372"/>
      <c r="IY80" s="372"/>
      <c r="IZ80" s="372"/>
      <c r="JA80" s="372"/>
      <c r="JB80" s="372"/>
      <c r="JC80" s="372"/>
      <c r="JD80" s="372"/>
      <c r="JE80" s="372"/>
      <c r="JF80" s="372"/>
      <c r="JG80" s="372"/>
      <c r="JH80" s="372"/>
      <c r="JI80" s="372"/>
      <c r="JJ80" s="372"/>
      <c r="JK80" s="372"/>
      <c r="JL80" s="372"/>
      <c r="JM80" s="372"/>
      <c r="JN80" s="372"/>
      <c r="JO80" s="372"/>
      <c r="JP80" s="372"/>
      <c r="JQ80" s="372"/>
      <c r="JR80" s="372"/>
      <c r="JS80" s="372"/>
      <c r="JT80" s="372"/>
      <c r="JU80" s="372"/>
      <c r="JV80" s="372"/>
      <c r="JW80" s="372"/>
      <c r="JX80" s="372"/>
      <c r="JY80" s="372"/>
      <c r="JZ80" s="372"/>
      <c r="KA80" s="372"/>
      <c r="KB80" s="372"/>
      <c r="KC80" s="372"/>
      <c r="KD80" s="372"/>
      <c r="KE80" s="372"/>
      <c r="KF80" s="372"/>
      <c r="KG80" s="372"/>
      <c r="KH80" s="372"/>
      <c r="KI80" s="372"/>
      <c r="KJ80" s="372"/>
      <c r="KK80" s="372"/>
      <c r="KL80" s="372"/>
      <c r="KM80" s="372"/>
      <c r="KN80" s="372"/>
      <c r="KO80" s="372"/>
      <c r="KP80" s="372"/>
      <c r="KQ80" s="372"/>
      <c r="KR80" s="372"/>
      <c r="KS80" s="372"/>
      <c r="KT80" s="372"/>
      <c r="KU80" s="372"/>
      <c r="KV80" s="372"/>
      <c r="KW80" s="372"/>
      <c r="KX80" s="372"/>
      <c r="KY80" s="372"/>
      <c r="KZ80" s="372"/>
      <c r="LA80" s="372"/>
      <c r="LB80" s="372"/>
      <c r="LC80" s="372"/>
      <c r="LD80" s="372"/>
      <c r="LE80" s="372"/>
      <c r="LF80" s="372"/>
      <c r="LG80" s="372"/>
      <c r="LH80" s="372"/>
      <c r="LI80" s="372"/>
      <c r="LJ80" s="372"/>
      <c r="LK80" s="372"/>
      <c r="LL80" s="372"/>
      <c r="LM80" s="372"/>
      <c r="LN80" s="372"/>
      <c r="LO80" s="372"/>
      <c r="LP80" s="372"/>
      <c r="LQ80" s="372"/>
      <c r="LR80" s="372"/>
      <c r="LS80" s="372"/>
      <c r="LT80" s="372"/>
      <c r="LU80" s="372"/>
      <c r="LV80" s="372"/>
      <c r="LW80" s="372"/>
      <c r="LX80" s="372"/>
      <c r="LY80" s="372"/>
      <c r="LZ80" s="372"/>
      <c r="MA80" s="372"/>
      <c r="MB80" s="372"/>
      <c r="MC80" s="372"/>
      <c r="MD80" s="372"/>
      <c r="ME80" s="372"/>
      <c r="MF80" s="372"/>
      <c r="MG80" s="372"/>
      <c r="MH80" s="372"/>
      <c r="MI80" s="372"/>
      <c r="MJ80" s="372"/>
      <c r="MK80" s="372"/>
      <c r="ML80" s="372"/>
      <c r="MM80" s="372"/>
      <c r="MN80" s="372"/>
      <c r="MO80" s="372"/>
      <c r="MP80" s="372"/>
      <c r="MQ80" s="372"/>
      <c r="MR80" s="372"/>
      <c r="MS80" s="372"/>
      <c r="MT80" s="372"/>
      <c r="MU80" s="372"/>
      <c r="MV80" s="372"/>
      <c r="MW80" s="372"/>
      <c r="MX80" s="372"/>
      <c r="MY80" s="372"/>
      <c r="MZ80" s="372"/>
      <c r="NA80" s="372"/>
      <c r="NB80" s="372"/>
      <c r="NC80" s="372"/>
      <c r="ND80" s="372"/>
      <c r="NE80" s="372"/>
      <c r="NF80" s="372"/>
      <c r="NG80" s="372"/>
      <c r="NH80" s="372"/>
      <c r="NI80" s="372"/>
      <c r="NJ80" s="372"/>
      <c r="NK80" s="372"/>
      <c r="NL80" s="372"/>
      <c r="NM80" s="372"/>
      <c r="NN80" s="372"/>
      <c r="NO80" s="372"/>
      <c r="NP80" s="372"/>
      <c r="NQ80" s="372"/>
      <c r="NR80" s="372"/>
      <c r="NS80" s="372"/>
      <c r="NT80" s="372"/>
      <c r="NU80" s="372"/>
      <c r="NV80" s="372"/>
      <c r="NW80" s="372"/>
      <c r="NX80" s="372"/>
      <c r="NY80" s="372"/>
      <c r="NZ80" s="372"/>
      <c r="OA80" s="372"/>
      <c r="OB80" s="372"/>
      <c r="OC80" s="372"/>
      <c r="OD80" s="372"/>
      <c r="OE80" s="372"/>
      <c r="OF80" s="372"/>
      <c r="OG80" s="372"/>
      <c r="OH80" s="372"/>
      <c r="OI80" s="372"/>
      <c r="OJ80" s="372"/>
      <c r="OK80" s="372"/>
      <c r="OL80" s="372"/>
      <c r="OM80" s="372"/>
      <c r="ON80" s="372"/>
      <c r="OO80" s="372"/>
      <c r="OP80" s="372"/>
      <c r="OQ80" s="372"/>
      <c r="OR80" s="372"/>
      <c r="OS80" s="372"/>
      <c r="OT80" s="372"/>
      <c r="OU80" s="372"/>
      <c r="OV80" s="372"/>
      <c r="OW80" s="372"/>
      <c r="OX80" s="372"/>
      <c r="OY80" s="372"/>
      <c r="OZ80" s="372"/>
      <c r="PA80" s="372"/>
      <c r="PB80" s="372"/>
      <c r="PC80" s="372"/>
      <c r="PD80" s="372"/>
      <c r="PE80" s="372"/>
      <c r="PF80" s="372"/>
      <c r="PG80" s="372"/>
      <c r="PH80" s="372"/>
      <c r="PI80" s="372"/>
      <c r="PJ80" s="372"/>
      <c r="PK80" s="372"/>
      <c r="PL80" s="372"/>
      <c r="PM80" s="372"/>
      <c r="PN80" s="372"/>
      <c r="PO80" s="372"/>
      <c r="PP80" s="372"/>
      <c r="PQ80" s="372"/>
      <c r="PR80" s="372"/>
      <c r="PS80" s="372"/>
      <c r="PT80" s="372"/>
      <c r="PU80" s="372"/>
      <c r="PV80" s="372"/>
      <c r="PW80" s="372"/>
      <c r="PX80" s="372"/>
      <c r="PY80" s="372"/>
      <c r="PZ80" s="372"/>
      <c r="QA80" s="372"/>
      <c r="QB80" s="372"/>
      <c r="QC80" s="372"/>
      <c r="QD80" s="372"/>
      <c r="QE80" s="372"/>
      <c r="QF80" s="372"/>
      <c r="QG80" s="372"/>
      <c r="QH80" s="372"/>
      <c r="QI80" s="372"/>
      <c r="QJ80" s="372"/>
      <c r="QK80" s="372"/>
      <c r="QL80" s="372"/>
      <c r="QM80" s="372"/>
      <c r="QN80" s="372"/>
      <c r="QO80" s="372"/>
      <c r="QP80" s="372"/>
      <c r="QQ80" s="372"/>
      <c r="QR80" s="372"/>
      <c r="QS80" s="372"/>
      <c r="QT80" s="372"/>
      <c r="QU80" s="372"/>
      <c r="QV80" s="372"/>
      <c r="QW80" s="372"/>
      <c r="QX80" s="372"/>
      <c r="QY80" s="372"/>
      <c r="QZ80" s="372"/>
      <c r="RA80" s="372"/>
      <c r="RB80" s="372"/>
      <c r="RC80" s="372"/>
      <c r="RD80" s="372"/>
      <c r="RE80" s="372"/>
      <c r="RF80" s="372"/>
      <c r="RG80" s="372"/>
      <c r="RH80" s="372"/>
      <c r="RI80" s="372"/>
      <c r="RJ80" s="372"/>
      <c r="RK80" s="372"/>
      <c r="RL80" s="372"/>
      <c r="RM80" s="372"/>
      <c r="RN80" s="372"/>
      <c r="RO80" s="372"/>
      <c r="RP80" s="372"/>
      <c r="RQ80" s="372"/>
      <c r="RR80" s="372"/>
      <c r="RS80" s="372"/>
      <c r="RT80" s="372"/>
      <c r="RU80" s="372"/>
      <c r="RV80" s="372"/>
      <c r="RW80" s="372"/>
      <c r="RX80" s="372"/>
      <c r="RY80" s="372"/>
      <c r="RZ80" s="372"/>
      <c r="SA80" s="372"/>
      <c r="SB80" s="372"/>
      <c r="SC80" s="372"/>
      <c r="SD80" s="372"/>
      <c r="SE80" s="372"/>
      <c r="SF80" s="372"/>
      <c r="SG80" s="372"/>
      <c r="SH80" s="372"/>
      <c r="SI80" s="372"/>
      <c r="SJ80" s="372"/>
      <c r="SK80" s="372"/>
      <c r="SL80" s="372"/>
      <c r="SM80" s="372"/>
      <c r="SN80" s="372"/>
      <c r="SO80" s="372"/>
      <c r="SP80" s="372"/>
      <c r="SQ80" s="372"/>
      <c r="SR80" s="372"/>
      <c r="SS80" s="372"/>
      <c r="ST80" s="372"/>
      <c r="SU80" s="372"/>
      <c r="SV80" s="372"/>
      <c r="SW80" s="372"/>
      <c r="SX80" s="372"/>
      <c r="SY80" s="372"/>
      <c r="SZ80" s="372"/>
      <c r="TA80" s="372"/>
      <c r="TB80" s="372"/>
      <c r="TC80" s="372"/>
      <c r="TD80" s="372"/>
      <c r="TE80" s="372"/>
      <c r="TF80" s="372"/>
      <c r="TG80" s="372"/>
      <c r="TH80" s="372"/>
      <c r="TI80" s="372"/>
      <c r="TJ80" s="372"/>
      <c r="TK80" s="372"/>
      <c r="TL80" s="372"/>
      <c r="TM80" s="372"/>
      <c r="TN80" s="372"/>
      <c r="TO80" s="372"/>
      <c r="TP80" s="372"/>
      <c r="TQ80" s="372"/>
      <c r="TR80" s="372"/>
      <c r="TS80" s="372"/>
      <c r="TT80" s="372"/>
      <c r="TU80" s="372"/>
      <c r="TV80" s="372"/>
      <c r="TW80" s="372"/>
      <c r="TX80" s="372"/>
      <c r="TY80" s="372"/>
      <c r="TZ80" s="372"/>
      <c r="UA80" s="372"/>
      <c r="UB80" s="372"/>
      <c r="UC80" s="372"/>
      <c r="UD80" s="372"/>
      <c r="UE80" s="372"/>
      <c r="UF80" s="372"/>
      <c r="UG80" s="372"/>
      <c r="UH80" s="372"/>
      <c r="UI80" s="372"/>
      <c r="UJ80" s="372"/>
      <c r="UK80" s="372"/>
      <c r="UL80" s="372"/>
      <c r="UM80" s="372"/>
      <c r="UN80" s="372"/>
      <c r="UO80" s="372"/>
      <c r="UP80" s="372"/>
      <c r="UQ80" s="372"/>
      <c r="UR80" s="372"/>
      <c r="US80" s="372"/>
      <c r="UT80" s="372"/>
      <c r="UU80" s="372"/>
      <c r="UV80" s="372"/>
      <c r="UW80" s="372"/>
      <c r="UX80" s="372"/>
      <c r="UY80" s="372"/>
      <c r="UZ80" s="372"/>
      <c r="VA80" s="372"/>
      <c r="VB80" s="372"/>
      <c r="VC80" s="372"/>
      <c r="VD80" s="372"/>
      <c r="VE80" s="372"/>
      <c r="VF80" s="372"/>
      <c r="VG80" s="372"/>
      <c r="VH80" s="372"/>
      <c r="VI80" s="372"/>
      <c r="VJ80" s="372"/>
      <c r="VK80" s="372"/>
      <c r="VL80" s="372"/>
      <c r="VM80" s="372"/>
      <c r="VN80" s="372"/>
      <c r="VO80" s="372"/>
      <c r="VP80" s="372"/>
      <c r="VQ80" s="372"/>
      <c r="VR80" s="372"/>
      <c r="VS80" s="372"/>
      <c r="VT80" s="372"/>
      <c r="VU80" s="372"/>
      <c r="VV80" s="372"/>
      <c r="VW80" s="372"/>
      <c r="VX80" s="372"/>
      <c r="VY80" s="372"/>
      <c r="VZ80" s="372"/>
      <c r="WA80" s="372"/>
      <c r="WB80" s="372"/>
      <c r="WC80" s="372"/>
      <c r="WD80" s="372"/>
      <c r="WE80" s="372"/>
      <c r="WF80" s="372"/>
      <c r="WG80" s="372"/>
      <c r="WH80" s="372"/>
      <c r="WI80" s="372"/>
      <c r="WJ80" s="372"/>
      <c r="WK80" s="372"/>
      <c r="WL80" s="372"/>
      <c r="WM80" s="372"/>
      <c r="WN80" s="372"/>
      <c r="WO80" s="372"/>
      <c r="WP80" s="372"/>
      <c r="WQ80" s="372"/>
      <c r="WR80" s="372"/>
      <c r="WS80" s="372"/>
      <c r="WT80" s="372"/>
      <c r="WU80" s="372"/>
      <c r="WV80" s="372"/>
      <c r="WW80" s="372"/>
      <c r="WX80" s="372"/>
      <c r="WY80" s="372"/>
      <c r="WZ80" s="372"/>
      <c r="XA80" s="372"/>
      <c r="XB80" s="372"/>
      <c r="XC80" s="372"/>
      <c r="XD80" s="372"/>
      <c r="XE80" s="372"/>
      <c r="XF80" s="372"/>
      <c r="XG80" s="372"/>
      <c r="XH80" s="372"/>
      <c r="XI80" s="372"/>
      <c r="XJ80" s="372"/>
      <c r="XK80" s="372"/>
      <c r="XL80" s="372"/>
      <c r="XM80" s="372"/>
      <c r="XN80" s="372"/>
      <c r="XO80" s="372"/>
      <c r="XP80" s="372"/>
      <c r="XQ80" s="372"/>
      <c r="XR80" s="372"/>
      <c r="XS80" s="372"/>
      <c r="XT80" s="372"/>
      <c r="XU80" s="372"/>
      <c r="XV80" s="372"/>
      <c r="XW80" s="372"/>
      <c r="XX80" s="372"/>
      <c r="XY80" s="372"/>
      <c r="XZ80" s="372"/>
      <c r="YA80" s="372"/>
      <c r="YB80" s="372"/>
      <c r="YC80" s="372"/>
      <c r="YD80" s="372"/>
      <c r="YE80" s="372"/>
      <c r="YF80" s="372"/>
      <c r="YG80" s="372"/>
      <c r="YH80" s="372"/>
      <c r="YI80" s="372"/>
      <c r="YJ80" s="372"/>
      <c r="YK80" s="372"/>
      <c r="YL80" s="372"/>
      <c r="YM80" s="372"/>
      <c r="YN80" s="372"/>
      <c r="YO80" s="372"/>
      <c r="YP80" s="372"/>
      <c r="YQ80" s="372"/>
      <c r="YR80" s="372"/>
      <c r="YS80" s="372"/>
      <c r="YT80" s="372"/>
      <c r="YU80" s="372"/>
      <c r="YV80" s="372"/>
      <c r="YW80" s="372"/>
      <c r="YX80" s="372"/>
      <c r="YY80" s="372"/>
      <c r="YZ80" s="372"/>
      <c r="ZA80" s="372"/>
      <c r="ZB80" s="372"/>
      <c r="ZC80" s="372"/>
      <c r="ZD80" s="372"/>
      <c r="ZE80" s="372"/>
      <c r="ZF80" s="372"/>
      <c r="ZG80" s="372"/>
      <c r="ZH80" s="372"/>
      <c r="ZI80" s="372"/>
      <c r="ZJ80" s="372"/>
      <c r="ZK80" s="372"/>
      <c r="ZL80" s="372"/>
      <c r="ZM80" s="372"/>
      <c r="ZN80" s="372"/>
      <c r="ZO80" s="372"/>
      <c r="ZP80" s="372"/>
      <c r="ZQ80" s="372"/>
      <c r="ZR80" s="372"/>
      <c r="ZS80" s="372"/>
      <c r="ZT80" s="372"/>
      <c r="ZU80" s="372"/>
      <c r="ZV80" s="372"/>
      <c r="ZW80" s="372"/>
      <c r="ZX80" s="372"/>
      <c r="ZY80" s="372"/>
      <c r="ZZ80" s="372"/>
      <c r="AAA80" s="372"/>
      <c r="AAB80" s="372"/>
      <c r="AAC80" s="372"/>
      <c r="AAD80" s="372"/>
      <c r="AAE80" s="372"/>
      <c r="AAF80" s="372"/>
      <c r="AAG80" s="372"/>
      <c r="AAH80" s="372"/>
      <c r="AAI80" s="372"/>
      <c r="AAJ80" s="372"/>
      <c r="AAK80" s="372"/>
      <c r="AAL80" s="372"/>
      <c r="AAM80" s="372"/>
      <c r="AAN80" s="372"/>
      <c r="AAO80" s="372"/>
      <c r="AAP80" s="372"/>
      <c r="AAQ80" s="372"/>
      <c r="AAR80" s="372"/>
      <c r="AAS80" s="372"/>
      <c r="AAT80" s="372"/>
      <c r="AAU80" s="372"/>
      <c r="AAV80" s="372"/>
      <c r="AAW80" s="372"/>
      <c r="AAX80" s="372"/>
      <c r="AAY80" s="372"/>
      <c r="AAZ80" s="372"/>
      <c r="ABA80" s="372"/>
      <c r="ABB80" s="372"/>
      <c r="ABC80" s="372"/>
      <c r="ABD80" s="372"/>
      <c r="ABE80" s="372"/>
      <c r="ABF80" s="372"/>
      <c r="ABG80" s="372"/>
      <c r="ABH80" s="372"/>
      <c r="ABI80" s="372"/>
      <c r="ABJ80" s="372"/>
      <c r="ABK80" s="372"/>
      <c r="ABL80" s="372"/>
      <c r="ABM80" s="372"/>
      <c r="ABN80" s="372"/>
      <c r="ABO80" s="372"/>
      <c r="ABP80" s="372"/>
      <c r="ABQ80" s="372"/>
      <c r="ABR80" s="372"/>
      <c r="ABS80" s="372"/>
      <c r="ABT80" s="372"/>
      <c r="ABU80" s="372"/>
      <c r="ABV80" s="372"/>
      <c r="ABW80" s="372"/>
      <c r="ABX80" s="372"/>
      <c r="ABY80" s="372"/>
      <c r="ABZ80" s="372"/>
      <c r="ACA80" s="372"/>
      <c r="ACB80" s="372"/>
      <c r="ACC80" s="372"/>
      <c r="ACD80" s="372"/>
      <c r="ACE80" s="372"/>
      <c r="ACF80" s="372"/>
      <c r="ACG80" s="372"/>
      <c r="ACH80" s="372"/>
      <c r="ACI80" s="372"/>
      <c r="ACJ80" s="372"/>
      <c r="ACK80" s="372"/>
      <c r="ACL80" s="372"/>
      <c r="ACM80" s="372"/>
      <c r="ACN80" s="372"/>
      <c r="ACO80" s="372"/>
      <c r="ACP80" s="372"/>
      <c r="ACQ80" s="372"/>
      <c r="ACR80" s="372"/>
      <c r="ACS80" s="372"/>
      <c r="ACT80" s="372"/>
      <c r="ACU80" s="372"/>
      <c r="ACV80" s="372"/>
      <c r="ACW80" s="372"/>
      <c r="ACX80" s="372"/>
      <c r="ACY80" s="372"/>
      <c r="ACZ80" s="372"/>
      <c r="ADA80" s="372"/>
      <c r="ADB80" s="372"/>
      <c r="ADC80" s="372"/>
      <c r="ADD80" s="372"/>
      <c r="ADE80" s="372"/>
      <c r="ADF80" s="372"/>
      <c r="ADG80" s="372"/>
      <c r="ADH80" s="372"/>
      <c r="ADI80" s="372"/>
      <c r="ADJ80" s="372"/>
      <c r="ADK80" s="372"/>
      <c r="ADL80" s="372"/>
      <c r="ADM80" s="372"/>
      <c r="ADN80" s="372"/>
      <c r="ADO80" s="372"/>
      <c r="ADP80" s="372"/>
      <c r="ADQ80" s="372"/>
      <c r="ADR80" s="372"/>
      <c r="ADS80" s="372"/>
      <c r="ADT80" s="372"/>
      <c r="ADU80" s="372"/>
      <c r="ADV80" s="372"/>
      <c r="ADW80" s="372"/>
      <c r="ADX80" s="372"/>
      <c r="ADY80" s="372"/>
      <c r="ADZ80" s="372"/>
      <c r="AEA80" s="372"/>
      <c r="AEB80" s="372"/>
      <c r="AEC80" s="372"/>
      <c r="AED80" s="372"/>
      <c r="AEE80" s="372"/>
      <c r="AEF80" s="372"/>
      <c r="AEG80" s="372"/>
      <c r="AEH80" s="372"/>
      <c r="AEI80" s="372"/>
      <c r="AEJ80" s="372"/>
      <c r="AEK80" s="372"/>
      <c r="AEL80" s="372"/>
      <c r="AEM80" s="372"/>
      <c r="AEN80" s="372"/>
      <c r="AEO80" s="372"/>
      <c r="AEP80" s="372"/>
      <c r="AEQ80" s="372"/>
      <c r="AER80" s="372"/>
      <c r="AES80" s="372"/>
      <c r="AET80" s="372"/>
      <c r="AEU80" s="372"/>
      <c r="AEV80" s="372"/>
      <c r="AEW80" s="372"/>
      <c r="AEX80" s="372"/>
      <c r="AEY80" s="372"/>
      <c r="AEZ80" s="372"/>
      <c r="AFA80" s="372"/>
      <c r="AFB80" s="372"/>
      <c r="AFC80" s="372"/>
      <c r="AFD80" s="372"/>
      <c r="AFE80" s="372"/>
      <c r="AFF80" s="372"/>
      <c r="AFG80" s="372"/>
      <c r="AFH80" s="372"/>
      <c r="AFI80" s="372"/>
      <c r="AFJ80" s="372"/>
      <c r="AFK80" s="372"/>
      <c r="AFL80" s="372"/>
      <c r="AFM80" s="372"/>
      <c r="AFN80" s="372"/>
      <c r="AFO80" s="372"/>
      <c r="AFP80" s="372"/>
      <c r="AFQ80" s="372"/>
      <c r="AFR80" s="372"/>
      <c r="AFS80" s="372"/>
      <c r="AFT80" s="372"/>
      <c r="AFU80" s="372"/>
      <c r="AFV80" s="372"/>
      <c r="AFW80" s="372"/>
      <c r="AFX80" s="372"/>
      <c r="AFY80" s="372"/>
      <c r="AFZ80" s="372"/>
      <c r="AGA80" s="372"/>
      <c r="AGB80" s="372"/>
      <c r="AGC80" s="372"/>
      <c r="AGD80" s="372"/>
      <c r="AGE80" s="372"/>
      <c r="AGF80" s="372"/>
      <c r="AGG80" s="372"/>
      <c r="AGH80" s="372"/>
      <c r="AGI80" s="372"/>
      <c r="AGJ80" s="372"/>
      <c r="AGK80" s="372"/>
      <c r="AGL80" s="372"/>
      <c r="AGM80" s="372"/>
      <c r="AGN80" s="372"/>
      <c r="AGO80" s="372"/>
      <c r="AGP80" s="372"/>
      <c r="AGQ80" s="372"/>
      <c r="AGR80" s="372"/>
      <c r="AGS80" s="372"/>
      <c r="AGT80" s="372"/>
      <c r="AGU80" s="372"/>
      <c r="AGV80" s="372"/>
      <c r="AGW80" s="372"/>
      <c r="AGX80" s="372"/>
      <c r="AGY80" s="372"/>
      <c r="AGZ80" s="372"/>
      <c r="AHA80" s="372"/>
      <c r="AHB80" s="372"/>
      <c r="AHC80" s="372"/>
      <c r="AHD80" s="372"/>
      <c r="AHE80" s="372"/>
      <c r="AHF80" s="372"/>
      <c r="AHG80" s="372"/>
      <c r="AHH80" s="372"/>
      <c r="AHI80" s="372"/>
      <c r="AHJ80" s="372"/>
      <c r="AHK80" s="372"/>
      <c r="AHL80" s="372"/>
      <c r="AHM80" s="372"/>
      <c r="AHN80" s="372"/>
      <c r="AHO80" s="372"/>
      <c r="AHP80" s="372"/>
      <c r="AHQ80" s="372"/>
      <c r="AHR80" s="372"/>
      <c r="AHS80" s="372"/>
      <c r="AHT80" s="372"/>
      <c r="AHU80" s="372"/>
      <c r="AHV80" s="372"/>
      <c r="AHW80" s="372"/>
      <c r="AHX80" s="372"/>
      <c r="AHY80" s="372"/>
      <c r="AHZ80" s="372"/>
      <c r="AIA80" s="372"/>
      <c r="AIB80" s="372"/>
      <c r="AIC80" s="372"/>
      <c r="AID80" s="372"/>
      <c r="AIE80" s="372"/>
      <c r="AIF80" s="372"/>
      <c r="AIG80" s="372"/>
      <c r="AIH80" s="372"/>
      <c r="AII80" s="372"/>
      <c r="AIJ80" s="372"/>
      <c r="AIK80" s="372"/>
      <c r="AIL80" s="372"/>
      <c r="AIM80" s="372"/>
      <c r="AIN80" s="372"/>
      <c r="AIO80" s="372"/>
      <c r="AIP80" s="372"/>
      <c r="AIQ80" s="372"/>
      <c r="AIR80" s="372"/>
      <c r="AIS80" s="372"/>
      <c r="AIT80" s="372"/>
      <c r="AIU80" s="372"/>
      <c r="AIV80" s="372"/>
      <c r="AIW80" s="372"/>
      <c r="AIX80" s="372"/>
      <c r="AIY80" s="372"/>
      <c r="AIZ80" s="372"/>
      <c r="AJA80" s="372"/>
      <c r="AJB80" s="372"/>
      <c r="AJC80" s="372"/>
      <c r="AJD80" s="372"/>
      <c r="AJE80" s="372"/>
      <c r="AJF80" s="372"/>
      <c r="AJG80" s="372"/>
      <c r="AJH80" s="372"/>
      <c r="AJI80" s="372"/>
      <c r="AJJ80" s="372"/>
      <c r="AJK80" s="372"/>
      <c r="AJL80" s="372"/>
      <c r="AJM80" s="372"/>
      <c r="AJN80" s="372"/>
      <c r="AJO80" s="372"/>
      <c r="AJP80" s="372"/>
      <c r="AJQ80" s="372"/>
      <c r="AJR80" s="372"/>
      <c r="AJS80" s="372"/>
      <c r="AJT80" s="372"/>
      <c r="AJU80" s="372"/>
      <c r="AJV80" s="372"/>
      <c r="AJW80" s="372"/>
      <c r="AJX80" s="372"/>
      <c r="AJY80" s="372"/>
      <c r="AJZ80" s="372"/>
      <c r="AKA80" s="372"/>
      <c r="AKB80" s="372"/>
      <c r="AKC80" s="372"/>
      <c r="AKD80" s="372"/>
      <c r="AKE80" s="372"/>
      <c r="AKF80" s="372"/>
      <c r="AKG80" s="372"/>
      <c r="AKH80" s="372"/>
      <c r="AKI80" s="372"/>
      <c r="AKJ80" s="372"/>
      <c r="AKK80" s="372"/>
      <c r="AKL80" s="372"/>
      <c r="AKM80" s="372"/>
      <c r="AKN80" s="372"/>
      <c r="AKO80" s="372"/>
      <c r="AKP80" s="372"/>
      <c r="AKQ80" s="372"/>
      <c r="AKR80" s="372"/>
      <c r="AKS80" s="372"/>
      <c r="AKT80" s="372"/>
      <c r="AKU80" s="372"/>
      <c r="AKV80" s="372"/>
      <c r="AKW80" s="372"/>
      <c r="AKX80" s="372"/>
      <c r="AKY80" s="372"/>
      <c r="AKZ80" s="372"/>
      <c r="ALA80" s="372"/>
      <c r="ALB80" s="372"/>
      <c r="ALC80" s="372"/>
      <c r="ALD80" s="372"/>
      <c r="ALE80" s="372"/>
      <c r="ALF80" s="372"/>
      <c r="ALG80" s="372"/>
      <c r="ALH80" s="372"/>
      <c r="ALI80" s="372"/>
      <c r="ALJ80" s="372"/>
      <c r="ALK80" s="372"/>
      <c r="ALL80" s="372"/>
      <c r="ALM80" s="372"/>
      <c r="ALN80" s="372"/>
      <c r="ALO80" s="372"/>
      <c r="ALP80" s="372"/>
      <c r="ALQ80" s="372"/>
      <c r="ALR80" s="372"/>
      <c r="ALS80" s="372"/>
      <c r="ALT80" s="372"/>
      <c r="ALU80" s="372"/>
      <c r="ALV80" s="372"/>
      <c r="ALW80" s="372"/>
      <c r="ALX80" s="372"/>
      <c r="ALY80" s="372"/>
      <c r="ALZ80" s="372"/>
      <c r="AMA80" s="372"/>
      <c r="AMB80" s="372"/>
      <c r="AMC80" s="372"/>
      <c r="AMD80" s="372"/>
      <c r="AME80" s="372"/>
      <c r="AMF80" s="372"/>
      <c r="AMG80" s="372"/>
      <c r="AMH80" s="372"/>
      <c r="AMI80" s="372"/>
      <c r="AMJ80" s="372"/>
      <c r="AMK80" s="372"/>
      <c r="AML80" s="372"/>
      <c r="AMM80" s="372"/>
      <c r="AMN80" s="372"/>
      <c r="AMO80" s="372"/>
      <c r="AMP80" s="372"/>
      <c r="AMQ80" s="372"/>
      <c r="AMR80" s="372"/>
    </row>
    <row r="81" spans="1:15" ht="15" hidden="1" customHeight="1" outlineLevel="1" x14ac:dyDescent="0.25">
      <c r="B81" s="384"/>
      <c r="C81" s="379" t="s">
        <v>250</v>
      </c>
      <c r="D81" s="15" t="s">
        <v>244</v>
      </c>
      <c r="E81" s="382"/>
      <c r="F81" s="382"/>
      <c r="G81" s="382"/>
      <c r="H81" s="382"/>
      <c r="I81" s="382"/>
      <c r="J81" s="382"/>
      <c r="K81" s="382"/>
      <c r="L81" s="382"/>
      <c r="M81" s="382"/>
      <c r="N81" s="382"/>
      <c r="O81" s="383"/>
    </row>
    <row r="82" spans="1:15" s="13" customFormat="1" ht="14.25" hidden="1" customHeight="1" outlineLevel="1" x14ac:dyDescent="0.25">
      <c r="A82" s="1"/>
      <c r="B82" s="296"/>
      <c r="C82" s="297" t="s">
        <v>251</v>
      </c>
      <c r="D82" s="290" t="s">
        <v>23</v>
      </c>
      <c r="E82" s="380" t="str">
        <f>IF(E$8="","",IF(E$8="Új létesítés tervezéssel","",'3) Ajánlatkérői alapadatok'!E46))</f>
        <v/>
      </c>
      <c r="F82" s="380" t="str">
        <f>IF(F$8="","",IF(F$8="Új létesítés tervezéssel","",'3) Ajánlatkérői alapadatok'!F46))</f>
        <v/>
      </c>
      <c r="G82" s="380" t="str">
        <f>IF(G$8="","",IF(G$8="Új létesítés tervezéssel","",'3) Ajánlatkérői alapadatok'!G46))</f>
        <v/>
      </c>
      <c r="H82" s="380" t="str">
        <f>IF(H$8="","",IF(H$8="Új létesítés tervezéssel","",'3) Ajánlatkérői alapadatok'!H46))</f>
        <v/>
      </c>
      <c r="I82" s="380" t="str">
        <f>IF(I$8="","",IF(I$8="Új létesítés tervezéssel","",'3) Ajánlatkérői alapadatok'!I46))</f>
        <v/>
      </c>
      <c r="J82" s="380" t="str">
        <f>IF(J$8="","",IF(J$8="Új létesítés tervezéssel","",'3) Ajánlatkérői alapadatok'!J46))</f>
        <v/>
      </c>
      <c r="K82" s="380" t="str">
        <f>IF(K$8="","",IF(K$8="Új létesítés tervezéssel","",'3) Ajánlatkérői alapadatok'!K46))</f>
        <v/>
      </c>
      <c r="L82" s="380" t="str">
        <f>IF(L$8="","",IF(L$8="Új létesítés tervezéssel","",'3) Ajánlatkérői alapadatok'!L46))</f>
        <v/>
      </c>
      <c r="M82" s="380" t="str">
        <f>IF(M$8="","",IF(M$8="Új létesítés tervezéssel","",'3) Ajánlatkérői alapadatok'!M46))</f>
        <v/>
      </c>
      <c r="N82" s="380" t="str">
        <f>IF(N$8="","",IF(N$8="Új létesítés tervezéssel","",'3) Ajánlatkérői alapadatok'!N46))</f>
        <v/>
      </c>
      <c r="O82" s="383"/>
    </row>
    <row r="83" spans="1:15" s="13" customFormat="1" ht="14.25" hidden="1" customHeight="1" outlineLevel="1" x14ac:dyDescent="0.25">
      <c r="A83" s="1"/>
      <c r="B83" s="296"/>
      <c r="C83" s="298" t="s">
        <v>245</v>
      </c>
      <c r="D83" s="290" t="s">
        <v>23</v>
      </c>
      <c r="E83" s="380" t="str">
        <f>IF(E$8="","",IF(E$8="Új létesítés tervezéssel","",'3) Ajánlatkérői alapadatok'!E47))</f>
        <v/>
      </c>
      <c r="F83" s="380" t="str">
        <f>IF(F$8="","",IF(F$8="Új létesítés tervezéssel","",'3) Ajánlatkérői alapadatok'!F47))</f>
        <v/>
      </c>
      <c r="G83" s="380" t="str">
        <f>IF(G$8="","",IF(G$8="Új létesítés tervezéssel","",'3) Ajánlatkérői alapadatok'!G47))</f>
        <v/>
      </c>
      <c r="H83" s="380" t="str">
        <f>IF(H$8="","",IF(H$8="Új létesítés tervezéssel","",'3) Ajánlatkérői alapadatok'!H47))</f>
        <v/>
      </c>
      <c r="I83" s="380" t="str">
        <f>IF(I$8="","",IF(I$8="Új létesítés tervezéssel","",'3) Ajánlatkérői alapadatok'!I47))</f>
        <v/>
      </c>
      <c r="J83" s="380" t="str">
        <f>IF(J$8="","",IF(J$8="Új létesítés tervezéssel","",'3) Ajánlatkérői alapadatok'!J47))</f>
        <v/>
      </c>
      <c r="K83" s="380" t="str">
        <f>IF(K$8="","",IF(K$8="Új létesítés tervezéssel","",'3) Ajánlatkérői alapadatok'!K47))</f>
        <v/>
      </c>
      <c r="L83" s="380" t="str">
        <f>IF(L$8="","",IF(L$8="Új létesítés tervezéssel","",'3) Ajánlatkérői alapadatok'!L47))</f>
        <v/>
      </c>
      <c r="M83" s="380" t="str">
        <f>IF(M$8="","",IF(M$8="Új létesítés tervezéssel","",'3) Ajánlatkérői alapadatok'!M47))</f>
        <v/>
      </c>
      <c r="N83" s="380" t="str">
        <f>IF(N$8="","",IF(N$8="Új létesítés tervezéssel","",'3) Ajánlatkérői alapadatok'!N47))</f>
        <v/>
      </c>
      <c r="O83" s="383"/>
    </row>
    <row r="84" spans="1:15" s="13" customFormat="1" ht="14.25" hidden="1" customHeight="1" outlineLevel="1" x14ac:dyDescent="0.25">
      <c r="A84" s="1"/>
      <c r="B84" s="296"/>
      <c r="C84" s="298" t="s">
        <v>246</v>
      </c>
      <c r="D84" s="290" t="s">
        <v>23</v>
      </c>
      <c r="E84" s="380" t="str">
        <f>IF(E$8="","",IF(E$8="Új létesítés tervezéssel","",'3) Ajánlatkérői alapadatok'!E48))</f>
        <v/>
      </c>
      <c r="F84" s="380" t="str">
        <f>IF(F$8="","",IF(F$8="Új létesítés tervezéssel","",'3) Ajánlatkérői alapadatok'!F48))</f>
        <v/>
      </c>
      <c r="G84" s="380" t="str">
        <f>IF(G$8="","",IF(G$8="Új létesítés tervezéssel","",'3) Ajánlatkérői alapadatok'!G48))</f>
        <v/>
      </c>
      <c r="H84" s="380" t="str">
        <f>IF(H$8="","",IF(H$8="Új létesítés tervezéssel","",'3) Ajánlatkérői alapadatok'!H48))</f>
        <v/>
      </c>
      <c r="I84" s="380" t="str">
        <f>IF(I$8="","",IF(I$8="Új létesítés tervezéssel","",'3) Ajánlatkérői alapadatok'!I48))</f>
        <v/>
      </c>
      <c r="J84" s="380" t="str">
        <f>IF(J$8="","",IF(J$8="Új létesítés tervezéssel","",'3) Ajánlatkérői alapadatok'!J48))</f>
        <v/>
      </c>
      <c r="K84" s="380" t="str">
        <f>IF(K$8="","",IF(K$8="Új létesítés tervezéssel","",'3) Ajánlatkérői alapadatok'!K48))</f>
        <v/>
      </c>
      <c r="L84" s="380" t="str">
        <f>IF(L$8="","",IF(L$8="Új létesítés tervezéssel","",'3) Ajánlatkérői alapadatok'!L48))</f>
        <v/>
      </c>
      <c r="M84" s="380" t="str">
        <f>IF(M$8="","",IF(M$8="Új létesítés tervezéssel","",'3) Ajánlatkérői alapadatok'!M48))</f>
        <v/>
      </c>
      <c r="N84" s="380" t="str">
        <f>IF(N$8="","",IF(N$8="Új létesítés tervezéssel","",'3) Ajánlatkérői alapadatok'!N48))</f>
        <v/>
      </c>
      <c r="O84" s="383"/>
    </row>
    <row r="85" spans="1:15" ht="15" hidden="1" customHeight="1" outlineLevel="1" x14ac:dyDescent="0.25">
      <c r="B85" s="384"/>
      <c r="C85" s="379" t="s">
        <v>252</v>
      </c>
      <c r="D85" s="290" t="s">
        <v>1</v>
      </c>
      <c r="E85" s="382"/>
      <c r="F85" s="382"/>
      <c r="G85" s="382"/>
      <c r="H85" s="382"/>
      <c r="I85" s="382"/>
      <c r="J85" s="382"/>
      <c r="K85" s="382"/>
      <c r="L85" s="382"/>
      <c r="M85" s="382"/>
      <c r="N85" s="382"/>
      <c r="O85" s="383"/>
    </row>
    <row r="86" spans="1:15" ht="15" hidden="1" customHeight="1" outlineLevel="1" x14ac:dyDescent="0.25">
      <c r="B86" s="384"/>
      <c r="C86" s="381" t="s">
        <v>253</v>
      </c>
      <c r="D86" s="290" t="s">
        <v>1</v>
      </c>
      <c r="E86" s="382"/>
      <c r="F86" s="382"/>
      <c r="G86" s="382"/>
      <c r="H86" s="382"/>
      <c r="I86" s="382"/>
      <c r="J86" s="382"/>
      <c r="K86" s="382"/>
      <c r="L86" s="382"/>
      <c r="M86" s="382"/>
      <c r="N86" s="382"/>
      <c r="O86" s="383"/>
    </row>
    <row r="87" spans="1:15" ht="15" hidden="1" customHeight="1" outlineLevel="1" x14ac:dyDescent="0.25">
      <c r="B87" s="384"/>
      <c r="C87" s="381" t="s">
        <v>254</v>
      </c>
      <c r="D87" s="290" t="s">
        <v>1</v>
      </c>
      <c r="E87" s="382"/>
      <c r="F87" s="382"/>
      <c r="G87" s="382"/>
      <c r="H87" s="382"/>
      <c r="I87" s="382"/>
      <c r="J87" s="382"/>
      <c r="K87" s="382"/>
      <c r="L87" s="382"/>
      <c r="M87" s="382"/>
      <c r="N87" s="382"/>
      <c r="O87" s="383"/>
    </row>
    <row r="88" spans="1:15" ht="15" hidden="1" customHeight="1" outlineLevel="1" x14ac:dyDescent="0.25">
      <c r="B88" s="384"/>
      <c r="C88" s="379" t="s">
        <v>255</v>
      </c>
      <c r="D88" s="15" t="s">
        <v>150</v>
      </c>
      <c r="E88" s="382"/>
      <c r="F88" s="382"/>
      <c r="G88" s="382"/>
      <c r="H88" s="382"/>
      <c r="I88" s="382"/>
      <c r="J88" s="382"/>
      <c r="K88" s="382"/>
      <c r="L88" s="382"/>
      <c r="M88" s="382"/>
      <c r="N88" s="382"/>
      <c r="O88" s="383"/>
    </row>
    <row r="89" spans="1:15" ht="15" hidden="1" customHeight="1" outlineLevel="1" x14ac:dyDescent="0.25">
      <c r="B89" s="384"/>
      <c r="C89" s="385" t="s">
        <v>256</v>
      </c>
      <c r="D89" s="290" t="s">
        <v>150</v>
      </c>
      <c r="E89" s="382"/>
      <c r="F89" s="382"/>
      <c r="G89" s="382"/>
      <c r="H89" s="382"/>
      <c r="I89" s="382"/>
      <c r="J89" s="382"/>
      <c r="K89" s="382"/>
      <c r="L89" s="382"/>
      <c r="M89" s="382"/>
      <c r="N89" s="382"/>
      <c r="O89" s="383"/>
    </row>
    <row r="90" spans="1:15" ht="15" hidden="1" customHeight="1" outlineLevel="1" x14ac:dyDescent="0.25">
      <c r="B90" s="384"/>
      <c r="C90" s="297" t="s">
        <v>199</v>
      </c>
      <c r="D90" s="16" t="s">
        <v>150</v>
      </c>
      <c r="E90" s="382"/>
      <c r="F90" s="382"/>
      <c r="G90" s="382"/>
      <c r="H90" s="382"/>
      <c r="I90" s="382"/>
      <c r="J90" s="382"/>
      <c r="K90" s="382"/>
      <c r="L90" s="382"/>
      <c r="M90" s="382"/>
      <c r="N90" s="382"/>
      <c r="O90" s="383"/>
    </row>
    <row r="91" spans="1:15" ht="15" hidden="1" customHeight="1" outlineLevel="1" x14ac:dyDescent="0.25">
      <c r="B91" s="384"/>
      <c r="C91" s="297" t="s">
        <v>200</v>
      </c>
      <c r="D91" s="16" t="s">
        <v>150</v>
      </c>
      <c r="E91" s="382"/>
      <c r="F91" s="382"/>
      <c r="G91" s="382"/>
      <c r="H91" s="382"/>
      <c r="I91" s="382"/>
      <c r="J91" s="382"/>
      <c r="K91" s="382"/>
      <c r="L91" s="382"/>
      <c r="M91" s="382"/>
      <c r="N91" s="382"/>
      <c r="O91" s="383"/>
    </row>
    <row r="92" spans="1:15" ht="15" hidden="1" customHeight="1" outlineLevel="1" x14ac:dyDescent="0.25">
      <c r="B92" s="384"/>
      <c r="C92" s="385" t="s">
        <v>201</v>
      </c>
      <c r="D92" s="290" t="s">
        <v>150</v>
      </c>
      <c r="E92" s="382"/>
      <c r="F92" s="382"/>
      <c r="G92" s="382"/>
      <c r="H92" s="382"/>
      <c r="I92" s="382"/>
      <c r="J92" s="382"/>
      <c r="K92" s="382"/>
      <c r="L92" s="382"/>
      <c r="M92" s="382"/>
      <c r="N92" s="382"/>
      <c r="O92" s="383"/>
    </row>
    <row r="93" spans="1:15" ht="15" customHeight="1" collapsed="1" x14ac:dyDescent="0.25">
      <c r="A93" s="354"/>
      <c r="B93" s="162"/>
      <c r="C93" s="331"/>
      <c r="D93" s="15"/>
      <c r="E93" s="386"/>
      <c r="F93" s="386"/>
      <c r="G93" s="386"/>
      <c r="H93" s="386"/>
      <c r="I93" s="386"/>
      <c r="J93" s="386"/>
      <c r="K93" s="386"/>
      <c r="L93" s="386"/>
      <c r="M93" s="386"/>
      <c r="N93" s="386"/>
      <c r="O93" s="383"/>
    </row>
    <row r="94" spans="1:15" ht="15" customHeight="1" x14ac:dyDescent="0.25">
      <c r="A94" s="354"/>
      <c r="B94" s="14" t="s">
        <v>54</v>
      </c>
      <c r="C94" s="263" t="s">
        <v>205</v>
      </c>
      <c r="D94" s="15"/>
      <c r="E94" s="300"/>
      <c r="F94" s="300"/>
      <c r="G94" s="300"/>
      <c r="H94" s="300"/>
      <c r="I94" s="300"/>
      <c r="J94" s="300"/>
      <c r="K94" s="300"/>
      <c r="L94" s="300"/>
      <c r="M94" s="300"/>
      <c r="N94" s="300"/>
      <c r="O94" s="383"/>
    </row>
    <row r="95" spans="1:15" ht="15" customHeight="1" x14ac:dyDescent="0.25">
      <c r="A95" s="354"/>
      <c r="B95" s="163"/>
      <c r="C95" s="304" t="s">
        <v>202</v>
      </c>
      <c r="D95" s="290" t="s">
        <v>195</v>
      </c>
      <c r="E95" s="369"/>
      <c r="F95" s="369"/>
      <c r="G95" s="369"/>
      <c r="H95" s="369"/>
      <c r="I95" s="369"/>
      <c r="J95" s="369"/>
      <c r="K95" s="369"/>
      <c r="L95" s="369"/>
      <c r="M95" s="369"/>
      <c r="N95" s="369"/>
      <c r="O95" s="383"/>
    </row>
    <row r="96" spans="1:15" ht="15" customHeight="1" x14ac:dyDescent="0.25">
      <c r="A96" s="354"/>
      <c r="B96" s="163"/>
      <c r="C96" s="304" t="s">
        <v>262</v>
      </c>
      <c r="D96" s="290" t="s">
        <v>195</v>
      </c>
      <c r="E96" s="369"/>
      <c r="F96" s="369"/>
      <c r="G96" s="369"/>
      <c r="H96" s="369"/>
      <c r="I96" s="369"/>
      <c r="J96" s="369"/>
      <c r="K96" s="369"/>
      <c r="L96" s="369"/>
      <c r="M96" s="369"/>
      <c r="N96" s="369"/>
      <c r="O96" s="354"/>
    </row>
    <row r="97" spans="1:15" ht="15" customHeight="1" x14ac:dyDescent="0.25">
      <c r="A97" s="354"/>
      <c r="B97" s="162"/>
      <c r="C97" s="331"/>
      <c r="D97" s="15"/>
      <c r="E97" s="386"/>
      <c r="F97" s="386"/>
      <c r="G97" s="386"/>
      <c r="H97" s="386"/>
      <c r="I97" s="386"/>
      <c r="J97" s="386"/>
      <c r="K97" s="386"/>
      <c r="L97" s="386"/>
      <c r="M97" s="386"/>
      <c r="N97" s="386"/>
      <c r="O97" s="383"/>
    </row>
    <row r="98" spans="1:15" s="13" customFormat="1" x14ac:dyDescent="0.25">
      <c r="A98" s="354"/>
      <c r="B98" s="389"/>
      <c r="C98" s="266" t="s">
        <v>301</v>
      </c>
      <c r="D98" s="290"/>
      <c r="E98" s="386"/>
      <c r="F98" s="386"/>
      <c r="G98" s="386"/>
      <c r="H98" s="386"/>
      <c r="I98" s="386"/>
      <c r="J98" s="386"/>
      <c r="K98" s="386"/>
      <c r="L98" s="386"/>
      <c r="M98" s="386"/>
      <c r="N98" s="386"/>
      <c r="O98" s="383"/>
    </row>
    <row r="99" spans="1:15" s="13" customFormat="1" ht="14.25" customHeight="1" x14ac:dyDescent="0.25">
      <c r="A99" s="354"/>
      <c r="C99" s="302" t="s">
        <v>264</v>
      </c>
      <c r="D99" s="16" t="s">
        <v>238</v>
      </c>
      <c r="E99" s="380" t="str">
        <f>IF(E$8="","",'3) Ajánlatkérői alapadatok'!E52)</f>
        <v/>
      </c>
      <c r="F99" s="380" t="str">
        <f>IF(F$8="","",'3) Ajánlatkérői alapadatok'!F52)</f>
        <v/>
      </c>
      <c r="G99" s="380" t="str">
        <f>IF(G$8="","",'3) Ajánlatkérői alapadatok'!G52)</f>
        <v/>
      </c>
      <c r="H99" s="380" t="str">
        <f>IF(H$8="","",'3) Ajánlatkérői alapadatok'!H52)</f>
        <v/>
      </c>
      <c r="I99" s="380" t="str">
        <f>IF(I$8="","",'3) Ajánlatkérői alapadatok'!I52)</f>
        <v/>
      </c>
      <c r="J99" s="380" t="str">
        <f>IF(J$8="","",'3) Ajánlatkérői alapadatok'!J52)</f>
        <v/>
      </c>
      <c r="K99" s="380" t="str">
        <f>IF(K$8="","",'3) Ajánlatkérői alapadatok'!K52)</f>
        <v/>
      </c>
      <c r="L99" s="380" t="str">
        <f>IF(L$8="","",'3) Ajánlatkérői alapadatok'!L52)</f>
        <v/>
      </c>
      <c r="M99" s="380" t="str">
        <f>IF(M$8="","",'3) Ajánlatkérői alapadatok'!M52)</f>
        <v/>
      </c>
      <c r="N99" s="380" t="str">
        <f>IF(N$8="","",'3) Ajánlatkérői alapadatok'!N52)</f>
        <v/>
      </c>
      <c r="O99" s="383"/>
    </row>
    <row r="100" spans="1:15" s="13" customFormat="1" ht="14.25" customHeight="1" x14ac:dyDescent="0.25">
      <c r="A100" s="354"/>
      <c r="C100" s="302" t="s">
        <v>265</v>
      </c>
      <c r="D100" s="16" t="s">
        <v>163</v>
      </c>
      <c r="E100" s="380" t="str">
        <f>IF(E$8="","",'3) Ajánlatkérői alapadatok'!E53)</f>
        <v/>
      </c>
      <c r="F100" s="380" t="str">
        <f>IF(F$8="","",'3) Ajánlatkérői alapadatok'!F53)</f>
        <v/>
      </c>
      <c r="G100" s="380" t="str">
        <f>IF(G$8="","",'3) Ajánlatkérői alapadatok'!G53)</f>
        <v/>
      </c>
      <c r="H100" s="380" t="str">
        <f>IF(H$8="","",'3) Ajánlatkérői alapadatok'!H53)</f>
        <v/>
      </c>
      <c r="I100" s="380" t="str">
        <f>IF(I$8="","",'3) Ajánlatkérői alapadatok'!I53)</f>
        <v/>
      </c>
      <c r="J100" s="380" t="str">
        <f>IF(J$8="","",'3) Ajánlatkérői alapadatok'!J53)</f>
        <v/>
      </c>
      <c r="K100" s="380" t="str">
        <f>IF(K$8="","",'3) Ajánlatkérői alapadatok'!K53)</f>
        <v/>
      </c>
      <c r="L100" s="380" t="str">
        <f>IF(L$8="","",'3) Ajánlatkérői alapadatok'!L53)</f>
        <v/>
      </c>
      <c r="M100" s="380" t="str">
        <f>IF(M$8="","",'3) Ajánlatkérői alapadatok'!M53)</f>
        <v/>
      </c>
      <c r="N100" s="380" t="str">
        <f>IF(N$8="","",'3) Ajánlatkérői alapadatok'!N53)</f>
        <v/>
      </c>
      <c r="O100" s="383"/>
    </row>
    <row r="101" spans="1:15" s="13" customFormat="1" ht="14.25" customHeight="1" x14ac:dyDescent="0.25">
      <c r="A101" s="354"/>
      <c r="B101" s="389" t="s">
        <v>54</v>
      </c>
      <c r="C101" s="302" t="s">
        <v>239</v>
      </c>
      <c r="D101" s="16" t="s">
        <v>238</v>
      </c>
      <c r="E101" s="303"/>
      <c r="F101" s="303"/>
      <c r="G101" s="303"/>
      <c r="H101" s="303"/>
      <c r="I101" s="303"/>
      <c r="J101" s="303"/>
      <c r="K101" s="303"/>
      <c r="L101" s="303"/>
      <c r="M101" s="303"/>
      <c r="N101" s="303"/>
      <c r="O101" s="383"/>
    </row>
    <row r="102" spans="1:15" s="13" customFormat="1" ht="14.25" customHeight="1" x14ac:dyDescent="0.25">
      <c r="A102" s="354"/>
      <c r="B102" s="389" t="s">
        <v>54</v>
      </c>
      <c r="C102" s="302" t="s">
        <v>31</v>
      </c>
      <c r="D102" s="16" t="s">
        <v>163</v>
      </c>
      <c r="E102" s="303"/>
      <c r="F102" s="303"/>
      <c r="G102" s="303"/>
      <c r="H102" s="303"/>
      <c r="I102" s="303"/>
      <c r="J102" s="303"/>
      <c r="K102" s="303"/>
      <c r="L102" s="303"/>
      <c r="M102" s="303"/>
      <c r="N102" s="303"/>
      <c r="O102" s="383"/>
    </row>
    <row r="103" spans="1:15" ht="15" customHeight="1" x14ac:dyDescent="0.25">
      <c r="A103" s="354"/>
      <c r="B103" s="162"/>
      <c r="C103" s="13"/>
      <c r="D103" s="290"/>
      <c r="E103" s="371"/>
      <c r="F103" s="371"/>
      <c r="G103" s="371"/>
      <c r="H103" s="371"/>
      <c r="I103" s="371"/>
      <c r="J103" s="371"/>
      <c r="K103" s="371"/>
      <c r="L103" s="371"/>
      <c r="M103" s="371"/>
      <c r="N103" s="371"/>
      <c r="O103" s="354"/>
    </row>
    <row r="104" spans="1:15" ht="15" customHeight="1" x14ac:dyDescent="0.25">
      <c r="B104" s="384"/>
      <c r="C104" s="266" t="s">
        <v>196</v>
      </c>
      <c r="D104" s="290"/>
      <c r="E104" s="300"/>
      <c r="F104" s="300"/>
      <c r="G104" s="300"/>
      <c r="H104" s="300"/>
      <c r="I104" s="300"/>
      <c r="J104" s="300"/>
      <c r="K104" s="300"/>
      <c r="L104" s="300"/>
      <c r="M104" s="300"/>
      <c r="N104" s="300"/>
      <c r="O104" s="354"/>
    </row>
    <row r="105" spans="1:15" ht="15" customHeight="1" x14ac:dyDescent="0.25">
      <c r="B105" s="368"/>
      <c r="C105" s="304" t="s">
        <v>203</v>
      </c>
      <c r="D105" s="305" t="s">
        <v>150</v>
      </c>
      <c r="E105" s="390" t="str">
        <f>IF(E$8="","",'3) Ajánlatkérői alapadatok'!E56)</f>
        <v/>
      </c>
      <c r="F105" s="390" t="str">
        <f>IF(F$8="","",'3) Ajánlatkérői alapadatok'!F56)</f>
        <v/>
      </c>
      <c r="G105" s="390" t="str">
        <f>IF(G$8="","",'3) Ajánlatkérői alapadatok'!G56)</f>
        <v/>
      </c>
      <c r="H105" s="390" t="str">
        <f>IF(H$8="","",'3) Ajánlatkérői alapadatok'!H56)</f>
        <v/>
      </c>
      <c r="I105" s="390" t="str">
        <f>IF(I$8="","",'3) Ajánlatkérői alapadatok'!I56)</f>
        <v/>
      </c>
      <c r="J105" s="390" t="str">
        <f>IF(J$8="","",'3) Ajánlatkérői alapadatok'!J56)</f>
        <v/>
      </c>
      <c r="K105" s="390" t="str">
        <f>IF(K$8="","",'3) Ajánlatkérői alapadatok'!K56)</f>
        <v/>
      </c>
      <c r="L105" s="390" t="str">
        <f>IF(L$8="","",'3) Ajánlatkérői alapadatok'!L56)</f>
        <v/>
      </c>
      <c r="M105" s="390" t="str">
        <f>IF(M$8="","",'3) Ajánlatkérői alapadatok'!M56)</f>
        <v/>
      </c>
      <c r="N105" s="390" t="str">
        <f>IF(N$8="","",'3) Ajánlatkérői alapadatok'!N56)</f>
        <v/>
      </c>
      <c r="O105" s="354"/>
    </row>
    <row r="106" spans="1:15" ht="15" customHeight="1" x14ac:dyDescent="0.25">
      <c r="B106" s="368"/>
      <c r="C106" s="304" t="s">
        <v>204</v>
      </c>
      <c r="D106" s="290" t="s">
        <v>163</v>
      </c>
      <c r="E106" s="390" t="str">
        <f>IF(E$8="","",'3) Ajánlatkérői alapadatok'!E57)</f>
        <v/>
      </c>
      <c r="F106" s="390" t="str">
        <f>IF(F$8="","",'3) Ajánlatkérői alapadatok'!F57)</f>
        <v/>
      </c>
      <c r="G106" s="390" t="str">
        <f>IF(G$8="","",'3) Ajánlatkérői alapadatok'!G57)</f>
        <v/>
      </c>
      <c r="H106" s="390" t="str">
        <f>IF(H$8="","",'3) Ajánlatkérői alapadatok'!H57)</f>
        <v/>
      </c>
      <c r="I106" s="390" t="str">
        <f>IF(I$8="","",'3) Ajánlatkérői alapadatok'!I57)</f>
        <v/>
      </c>
      <c r="J106" s="390" t="str">
        <f>IF(J$8="","",'3) Ajánlatkérői alapadatok'!J57)</f>
        <v/>
      </c>
      <c r="K106" s="390" t="str">
        <f>IF(K$8="","",'3) Ajánlatkérői alapadatok'!K57)</f>
        <v/>
      </c>
      <c r="L106" s="390" t="str">
        <f>IF(L$8="","",'3) Ajánlatkérői alapadatok'!L57)</f>
        <v/>
      </c>
      <c r="M106" s="390" t="str">
        <f>IF(M$8="","",'3) Ajánlatkérői alapadatok'!M57)</f>
        <v/>
      </c>
      <c r="N106" s="390" t="str">
        <f>IF(N$8="","",'3) Ajánlatkérői alapadatok'!N57)</f>
        <v/>
      </c>
      <c r="O106" s="354"/>
    </row>
    <row r="107" spans="1:15" ht="15" customHeight="1" x14ac:dyDescent="0.25">
      <c r="B107" s="368" t="s">
        <v>353</v>
      </c>
      <c r="C107" s="304" t="s">
        <v>32</v>
      </c>
      <c r="D107" s="305" t="s">
        <v>150</v>
      </c>
      <c r="E107" s="369"/>
      <c r="F107" s="369"/>
      <c r="G107" s="369"/>
      <c r="H107" s="369"/>
      <c r="I107" s="369"/>
      <c r="J107" s="369"/>
      <c r="K107" s="369"/>
      <c r="L107" s="369"/>
      <c r="M107" s="369"/>
      <c r="N107" s="369"/>
      <c r="O107" s="354"/>
    </row>
    <row r="108" spans="1:15" ht="15" customHeight="1" x14ac:dyDescent="0.25">
      <c r="B108" s="368" t="s">
        <v>353</v>
      </c>
      <c r="C108" s="304" t="s">
        <v>35</v>
      </c>
      <c r="D108" s="290" t="s">
        <v>163</v>
      </c>
      <c r="E108" s="369"/>
      <c r="F108" s="369"/>
      <c r="G108" s="369"/>
      <c r="H108" s="369"/>
      <c r="I108" s="369"/>
      <c r="J108" s="369"/>
      <c r="K108" s="369"/>
      <c r="L108" s="369"/>
      <c r="M108" s="369"/>
      <c r="N108" s="369"/>
      <c r="O108" s="354"/>
    </row>
    <row r="109" spans="1:15" ht="15" customHeight="1" x14ac:dyDescent="0.25">
      <c r="B109" s="391"/>
      <c r="C109" s="392"/>
      <c r="D109" s="392"/>
      <c r="E109" s="393"/>
      <c r="F109" s="393"/>
      <c r="G109" s="393"/>
      <c r="H109" s="393"/>
      <c r="I109" s="393"/>
      <c r="J109" s="393"/>
      <c r="K109" s="393"/>
      <c r="L109" s="393"/>
      <c r="M109" s="393"/>
      <c r="N109" s="393"/>
      <c r="O109" s="394"/>
    </row>
  </sheetData>
  <conditionalFormatting sqref="E26:N28">
    <cfRule type="expression" dxfId="4" priority="6">
      <formula>E$8="Új létesítés tervezéssel"</formula>
    </cfRule>
  </conditionalFormatting>
  <conditionalFormatting sqref="E40:N42">
    <cfRule type="expression" dxfId="3" priority="4">
      <formula>E$8="Új létesítés tervezéssel"</formula>
    </cfRule>
  </conditionalFormatting>
  <conditionalFormatting sqref="E54:N56">
    <cfRule type="expression" dxfId="2" priority="3">
      <formula>E$8="Új létesítés tervezéssel"</formula>
    </cfRule>
  </conditionalFormatting>
  <conditionalFormatting sqref="E68:N70">
    <cfRule type="expression" dxfId="1" priority="2">
      <formula>E$8="Új létesítés tervezéssel"</formula>
    </cfRule>
  </conditionalFormatting>
  <conditionalFormatting sqref="E82:N84">
    <cfRule type="expression" dxfId="0" priority="1">
      <formula>E$8="Új létesítés tervezéssel"</formula>
    </cfRule>
  </conditionalFormatting>
  <pageMargins left="0.75" right="0.75" top="1" bottom="1" header="0.51180555555555496" footer="0.51180555555555496"/>
  <pageSetup firstPageNumber="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expression" priority="12" id="{7CE5F5D4-A5E0-420E-A890-116EF8B25A03}">
            <xm:f>E$14='6) Referencia adatok'!$F$14</xm:f>
            <x14:dxf>
              <fill>
                <patternFill>
                  <bgColor theme="1" tint="0.34998626667073579"/>
                </patternFill>
              </fill>
            </x14:dxf>
          </x14:cfRule>
          <xm:sqref>E15:N15 E16:M16</xm:sqref>
        </x14:conditionalFormatting>
        <x14:conditionalFormatting xmlns:xm="http://schemas.microsoft.com/office/excel/2006/main">
          <x14:cfRule type="expression" priority="1918" id="{C96A01DF-53FC-3645-80EC-6C115E37B0A7}">
            <xm:f>#REF!='6) Referencia adatok'!#REF!</xm:f>
            <x14:dxf>
              <font>
                <color auto="1"/>
              </font>
              <fill>
                <patternFill>
                  <bgColor theme="1" tint="0.499984740745262"/>
                </patternFill>
              </fill>
            </x14:dxf>
          </x14:cfRule>
          <x14:cfRule type="expression" priority="1919" id="{3D464630-88A6-A846-ABEA-AF4A0B29D39C}">
            <xm:f>E$19='6) Referencia adatok'!$F$14</xm:f>
            <x14:dxf>
              <font>
                <color auto="1"/>
              </font>
              <fill>
                <patternFill>
                  <bgColor theme="1" tint="0.499984740745262"/>
                </patternFill>
              </fill>
            </x14:dxf>
          </x14:cfRule>
          <xm:sqref>E17:N17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75"/>
  <sheetViews>
    <sheetView showGridLines="0" zoomScale="85" zoomScaleNormal="85" workbookViewId="0">
      <pane xSplit="2" ySplit="5" topLeftCell="C6" activePane="bottomRight" state="frozen"/>
      <selection pane="topRight" activeCell="C1" sqref="C1"/>
      <selection pane="bottomLeft" activeCell="A6" sqref="A6"/>
      <selection pane="bottomRight" activeCell="B126" sqref="B126"/>
    </sheetView>
  </sheetViews>
  <sheetFormatPr defaultColWidth="8.7265625" defaultRowHeight="12.6" outlineLevelRow="1" x14ac:dyDescent="0.2"/>
  <cols>
    <col min="1" max="1" width="2.81640625" style="395" customWidth="1"/>
    <col min="2" max="2" width="57.7265625" style="395" customWidth="1"/>
    <col min="3" max="3" width="81" style="395" customWidth="1"/>
    <col min="4" max="4" width="56.453125" style="395" customWidth="1"/>
    <col min="5" max="16384" width="8.7265625" style="395"/>
  </cols>
  <sheetData>
    <row r="1" spans="1:4" ht="27.6" x14ac:dyDescent="0.2">
      <c r="A1" s="441" t="s">
        <v>55</v>
      </c>
      <c r="B1" s="441"/>
      <c r="C1" s="441"/>
      <c r="D1" s="441"/>
    </row>
    <row r="2" spans="1:4" ht="13.95" customHeight="1" x14ac:dyDescent="0.2">
      <c r="A2" s="442" t="s">
        <v>311</v>
      </c>
      <c r="B2" s="442"/>
      <c r="C2" s="442"/>
      <c r="D2" s="442"/>
    </row>
    <row r="3" spans="1:4" ht="13.95" customHeight="1" x14ac:dyDescent="0.2">
      <c r="A3" s="442"/>
      <c r="B3" s="442"/>
      <c r="C3" s="442"/>
      <c r="D3" s="442"/>
    </row>
    <row r="4" spans="1:4" ht="13.8" x14ac:dyDescent="0.2">
      <c r="B4" s="396"/>
      <c r="C4" s="397"/>
      <c r="D4" s="397"/>
    </row>
    <row r="5" spans="1:4" ht="17.399999999999999" x14ac:dyDescent="0.2">
      <c r="A5" s="443" t="s">
        <v>266</v>
      </c>
      <c r="B5" s="444"/>
      <c r="C5" s="164" t="s">
        <v>267</v>
      </c>
      <c r="D5" s="164" t="s">
        <v>268</v>
      </c>
    </row>
    <row r="6" spans="1:4" ht="55.95" customHeight="1" thickBot="1" x14ac:dyDescent="0.25">
      <c r="A6" s="445" t="s">
        <v>269</v>
      </c>
      <c r="B6" s="446"/>
      <c r="C6" s="398" t="s">
        <v>312</v>
      </c>
      <c r="D6" s="399"/>
    </row>
    <row r="7" spans="1:4" ht="23.55" customHeight="1" outlineLevel="1" x14ac:dyDescent="0.2">
      <c r="B7" s="205" t="s">
        <v>180</v>
      </c>
      <c r="C7" s="165" t="s">
        <v>270</v>
      </c>
      <c r="D7" s="400"/>
    </row>
    <row r="8" spans="1:4" ht="28.95" customHeight="1" outlineLevel="1" x14ac:dyDescent="0.2">
      <c r="B8" s="206" t="s">
        <v>161</v>
      </c>
      <c r="C8" s="166" t="s">
        <v>376</v>
      </c>
      <c r="D8" s="167"/>
    </row>
    <row r="9" spans="1:4" ht="81" customHeight="1" outlineLevel="1" x14ac:dyDescent="0.2">
      <c r="B9" s="206" t="s">
        <v>274</v>
      </c>
      <c r="C9" s="166" t="s">
        <v>208</v>
      </c>
      <c r="D9" s="167"/>
    </row>
    <row r="10" spans="1:4" ht="13.8" outlineLevel="1" x14ac:dyDescent="0.2">
      <c r="B10" s="207" t="s">
        <v>46</v>
      </c>
      <c r="C10" s="447" t="s">
        <v>275</v>
      </c>
      <c r="D10" s="448"/>
    </row>
    <row r="11" spans="1:4" ht="13.8" outlineLevel="1" x14ac:dyDescent="0.2">
      <c r="B11" s="207" t="s">
        <v>351</v>
      </c>
      <c r="C11" s="447"/>
      <c r="D11" s="448"/>
    </row>
    <row r="12" spans="1:4" ht="13.8" outlineLevel="1" x14ac:dyDescent="0.2">
      <c r="B12" s="207" t="s">
        <v>47</v>
      </c>
      <c r="C12" s="447"/>
      <c r="D12" s="448"/>
    </row>
    <row r="13" spans="1:4" ht="13.8" outlineLevel="1" x14ac:dyDescent="0.2">
      <c r="B13" s="207" t="s">
        <v>48</v>
      </c>
      <c r="C13" s="447"/>
      <c r="D13" s="448"/>
    </row>
    <row r="14" spans="1:4" ht="13.8" outlineLevel="1" x14ac:dyDescent="0.2">
      <c r="B14" s="207" t="s">
        <v>49</v>
      </c>
      <c r="C14" s="447"/>
      <c r="D14" s="448"/>
    </row>
    <row r="15" spans="1:4" ht="54.6" customHeight="1" outlineLevel="1" x14ac:dyDescent="0.2">
      <c r="B15" s="206" t="s">
        <v>380</v>
      </c>
      <c r="C15" s="166" t="s">
        <v>377</v>
      </c>
      <c r="D15" s="401" t="s">
        <v>355</v>
      </c>
    </row>
    <row r="16" spans="1:4" ht="70.2" customHeight="1" outlineLevel="1" x14ac:dyDescent="0.2">
      <c r="B16" s="207" t="s">
        <v>271</v>
      </c>
      <c r="C16" s="170" t="s">
        <v>378</v>
      </c>
      <c r="D16" s="401"/>
    </row>
    <row r="17" spans="1:4" ht="67.2" customHeight="1" outlineLevel="1" x14ac:dyDescent="0.2">
      <c r="B17" s="207" t="s">
        <v>272</v>
      </c>
      <c r="C17" s="170" t="s">
        <v>379</v>
      </c>
      <c r="D17" s="401" t="s">
        <v>273</v>
      </c>
    </row>
    <row r="18" spans="1:4" ht="84" customHeight="1" outlineLevel="1" x14ac:dyDescent="0.2">
      <c r="B18" s="207" t="s">
        <v>276</v>
      </c>
      <c r="C18" s="170" t="s">
        <v>422</v>
      </c>
      <c r="D18" s="401" t="s">
        <v>314</v>
      </c>
    </row>
    <row r="19" spans="1:4" ht="27.6" customHeight="1" outlineLevel="1" x14ac:dyDescent="0.2">
      <c r="B19" s="206" t="s">
        <v>277</v>
      </c>
      <c r="C19" s="454" t="s">
        <v>382</v>
      </c>
      <c r="D19" s="453"/>
    </row>
    <row r="20" spans="1:4" ht="13.8" outlineLevel="1" x14ac:dyDescent="0.2">
      <c r="B20" s="207" t="s">
        <v>50</v>
      </c>
      <c r="C20" s="455"/>
      <c r="D20" s="453"/>
    </row>
    <row r="21" spans="1:4" ht="13.8" outlineLevel="1" x14ac:dyDescent="0.2">
      <c r="B21" s="207" t="s">
        <v>352</v>
      </c>
      <c r="C21" s="455"/>
      <c r="D21" s="453"/>
    </row>
    <row r="22" spans="1:4" ht="13.8" outlineLevel="1" x14ac:dyDescent="0.2">
      <c r="B22" s="207" t="s">
        <v>234</v>
      </c>
      <c r="C22" s="455"/>
      <c r="D22" s="453"/>
    </row>
    <row r="23" spans="1:4" ht="13.8" outlineLevel="1" x14ac:dyDescent="0.2">
      <c r="B23" s="207" t="s">
        <v>51</v>
      </c>
      <c r="C23" s="455"/>
      <c r="D23" s="453"/>
    </row>
    <row r="24" spans="1:4" ht="13.8" outlineLevel="1" x14ac:dyDescent="0.2">
      <c r="B24" s="207" t="s">
        <v>52</v>
      </c>
      <c r="C24" s="455"/>
      <c r="D24" s="453"/>
    </row>
    <row r="25" spans="1:4" ht="13.8" outlineLevel="1" x14ac:dyDescent="0.2">
      <c r="B25" s="207" t="s">
        <v>53</v>
      </c>
      <c r="C25" s="456"/>
      <c r="D25" s="453"/>
    </row>
    <row r="26" spans="1:4" ht="150" customHeight="1" outlineLevel="1" x14ac:dyDescent="0.2">
      <c r="B26" s="206" t="s">
        <v>278</v>
      </c>
      <c r="C26" s="166" t="s">
        <v>383</v>
      </c>
      <c r="D26" s="401"/>
    </row>
    <row r="27" spans="1:4" ht="21" customHeight="1" outlineLevel="1" x14ac:dyDescent="0.2">
      <c r="B27" s="206" t="s">
        <v>279</v>
      </c>
      <c r="C27" s="447" t="s">
        <v>381</v>
      </c>
      <c r="D27" s="453"/>
    </row>
    <row r="28" spans="1:4" ht="21" customHeight="1" outlineLevel="1" x14ac:dyDescent="0.2">
      <c r="B28" s="206" t="s">
        <v>280</v>
      </c>
      <c r="C28" s="447"/>
      <c r="D28" s="453"/>
    </row>
    <row r="29" spans="1:4" ht="21" customHeight="1" outlineLevel="1" x14ac:dyDescent="0.2">
      <c r="B29" s="206" t="s">
        <v>281</v>
      </c>
      <c r="C29" s="447"/>
      <c r="D29" s="453"/>
    </row>
    <row r="30" spans="1:4" ht="14.4" outlineLevel="1" thickBot="1" x14ac:dyDescent="0.25">
      <c r="B30" s="208"/>
      <c r="C30" s="402"/>
      <c r="D30" s="403"/>
    </row>
    <row r="31" spans="1:4" ht="93" customHeight="1" x14ac:dyDescent="0.2">
      <c r="A31" s="457" t="s">
        <v>282</v>
      </c>
      <c r="B31" s="458"/>
      <c r="C31" s="404" t="s">
        <v>423</v>
      </c>
      <c r="D31" s="405"/>
    </row>
    <row r="32" spans="1:4" ht="251.55" hidden="1" customHeight="1" outlineLevel="1" thickBot="1" x14ac:dyDescent="0.25">
      <c r="B32" s="171" t="s">
        <v>180</v>
      </c>
      <c r="C32" s="406" t="s">
        <v>424</v>
      </c>
      <c r="D32" s="407"/>
    </row>
    <row r="33" spans="2:4" ht="31.95" hidden="1" customHeight="1" outlineLevel="1" x14ac:dyDescent="0.2">
      <c r="B33" s="171" t="s">
        <v>384</v>
      </c>
      <c r="C33" s="406" t="s">
        <v>425</v>
      </c>
      <c r="D33" s="407"/>
    </row>
    <row r="34" spans="2:4" ht="162.6" hidden="1" customHeight="1" outlineLevel="1" x14ac:dyDescent="0.2">
      <c r="B34" s="171" t="s">
        <v>232</v>
      </c>
      <c r="C34" s="170" t="s">
        <v>426</v>
      </c>
      <c r="D34" s="408"/>
    </row>
    <row r="35" spans="2:4" ht="21" hidden="1" customHeight="1" outlineLevel="1" x14ac:dyDescent="0.2">
      <c r="B35" s="171" t="s">
        <v>17</v>
      </c>
      <c r="C35" s="170" t="s">
        <v>315</v>
      </c>
      <c r="D35" s="408"/>
    </row>
    <row r="36" spans="2:4" ht="77.55" hidden="1" customHeight="1" outlineLevel="1" x14ac:dyDescent="0.2">
      <c r="B36" s="172" t="s">
        <v>283</v>
      </c>
      <c r="C36" s="170" t="s">
        <v>427</v>
      </c>
      <c r="D36" s="408"/>
    </row>
    <row r="37" spans="2:4" ht="135" hidden="1" customHeight="1" outlineLevel="1" x14ac:dyDescent="0.2">
      <c r="B37" s="171" t="s">
        <v>39</v>
      </c>
      <c r="C37" s="166" t="s">
        <v>329</v>
      </c>
      <c r="D37" s="408"/>
    </row>
    <row r="38" spans="2:4" ht="13.8" hidden="1" outlineLevel="1" x14ac:dyDescent="0.2">
      <c r="B38" s="209"/>
      <c r="C38" s="170"/>
      <c r="D38" s="408"/>
    </row>
    <row r="39" spans="2:4" ht="55.2" hidden="1" customHeight="1" outlineLevel="1" x14ac:dyDescent="0.2">
      <c r="B39" s="168" t="s">
        <v>356</v>
      </c>
      <c r="C39" s="170" t="s">
        <v>385</v>
      </c>
      <c r="D39" s="408"/>
    </row>
    <row r="40" spans="2:4" ht="56.55" hidden="1" customHeight="1" outlineLevel="1" x14ac:dyDescent="0.2">
      <c r="B40" s="210" t="s">
        <v>20</v>
      </c>
      <c r="C40" s="169" t="s">
        <v>386</v>
      </c>
      <c r="D40" s="408"/>
    </row>
    <row r="41" spans="2:4" ht="128.55000000000001" hidden="1" customHeight="1" outlineLevel="1" x14ac:dyDescent="0.2">
      <c r="B41" s="172" t="s">
        <v>284</v>
      </c>
      <c r="C41" s="170" t="s">
        <v>316</v>
      </c>
      <c r="D41" s="408"/>
    </row>
    <row r="42" spans="2:4" ht="13.8" hidden="1" outlineLevel="1" x14ac:dyDescent="0.2">
      <c r="B42" s="209"/>
      <c r="C42" s="170"/>
      <c r="D42" s="408"/>
    </row>
    <row r="43" spans="2:4" ht="121.2" hidden="1" customHeight="1" outlineLevel="1" x14ac:dyDescent="0.2">
      <c r="B43" s="168" t="s">
        <v>190</v>
      </c>
      <c r="C43" s="170" t="s">
        <v>428</v>
      </c>
      <c r="D43" s="408"/>
    </row>
    <row r="44" spans="2:4" ht="34.950000000000003" hidden="1" customHeight="1" outlineLevel="1" x14ac:dyDescent="0.2">
      <c r="B44" s="172" t="s">
        <v>193</v>
      </c>
      <c r="C44" s="170" t="s">
        <v>317</v>
      </c>
      <c r="D44" s="408"/>
    </row>
    <row r="45" spans="2:4" ht="13.8" hidden="1" outlineLevel="1" x14ac:dyDescent="0.2">
      <c r="B45" s="172"/>
      <c r="C45" s="170"/>
      <c r="D45" s="408"/>
    </row>
    <row r="46" spans="2:4" ht="138.6" hidden="1" customHeight="1" outlineLevel="1" x14ac:dyDescent="0.2">
      <c r="B46" s="171" t="s">
        <v>323</v>
      </c>
      <c r="C46" s="454" t="s">
        <v>387</v>
      </c>
      <c r="D46" s="408"/>
    </row>
    <row r="47" spans="2:4" ht="17.55" hidden="1" customHeight="1" outlineLevel="1" x14ac:dyDescent="0.2">
      <c r="B47" s="200" t="s">
        <v>24</v>
      </c>
      <c r="C47" s="455"/>
      <c r="D47" s="408"/>
    </row>
    <row r="48" spans="2:4" ht="17.55" hidden="1" customHeight="1" outlineLevel="1" x14ac:dyDescent="0.2">
      <c r="B48" s="200" t="s">
        <v>248</v>
      </c>
      <c r="C48" s="455"/>
      <c r="D48" s="409"/>
    </row>
    <row r="49" spans="1:4" ht="17.55" hidden="1" customHeight="1" outlineLevel="1" x14ac:dyDescent="0.2">
      <c r="B49" s="200" t="s">
        <v>249</v>
      </c>
      <c r="C49" s="456"/>
      <c r="D49" s="408"/>
    </row>
    <row r="50" spans="1:4" ht="13.8" hidden="1" outlineLevel="1" x14ac:dyDescent="0.2">
      <c r="B50" s="168"/>
      <c r="C50" s="170"/>
      <c r="D50" s="408"/>
    </row>
    <row r="51" spans="1:4" ht="51.6" hidden="1" customHeight="1" outlineLevel="1" x14ac:dyDescent="0.2">
      <c r="B51" s="168" t="s">
        <v>263</v>
      </c>
      <c r="C51" s="454" t="s">
        <v>371</v>
      </c>
      <c r="D51" s="408"/>
    </row>
    <row r="52" spans="1:4" ht="13.8" hidden="1" outlineLevel="1" x14ac:dyDescent="0.2">
      <c r="B52" s="172" t="s">
        <v>239</v>
      </c>
      <c r="C52" s="455"/>
      <c r="D52" s="408"/>
    </row>
    <row r="53" spans="1:4" ht="63" hidden="1" customHeight="1" outlineLevel="1" x14ac:dyDescent="0.2">
      <c r="B53" s="172" t="s">
        <v>31</v>
      </c>
      <c r="C53" s="456"/>
      <c r="D53" s="408"/>
    </row>
    <row r="54" spans="1:4" ht="13.8" hidden="1" outlineLevel="1" x14ac:dyDescent="0.2">
      <c r="B54" s="168"/>
      <c r="C54" s="215"/>
      <c r="D54" s="408"/>
    </row>
    <row r="55" spans="1:4" ht="13.8" hidden="1" outlineLevel="1" x14ac:dyDescent="0.2">
      <c r="B55" s="168" t="s">
        <v>285</v>
      </c>
      <c r="C55" s="169" t="s">
        <v>374</v>
      </c>
      <c r="D55" s="410"/>
    </row>
    <row r="56" spans="1:4" ht="48.6" hidden="1" customHeight="1" outlineLevel="1" x14ac:dyDescent="0.2">
      <c r="B56" s="211" t="s">
        <v>32</v>
      </c>
      <c r="C56" s="166" t="s">
        <v>372</v>
      </c>
      <c r="D56" s="410"/>
    </row>
    <row r="57" spans="1:4" ht="45" hidden="1" customHeight="1" outlineLevel="1" x14ac:dyDescent="0.2">
      <c r="B57" s="211" t="s">
        <v>35</v>
      </c>
      <c r="C57" s="166" t="s">
        <v>373</v>
      </c>
      <c r="D57" s="410"/>
    </row>
    <row r="58" spans="1:4" ht="21.6" hidden="1" customHeight="1" outlineLevel="1" x14ac:dyDescent="0.2">
      <c r="B58" s="168" t="s">
        <v>182</v>
      </c>
      <c r="C58" s="169" t="s">
        <v>286</v>
      </c>
      <c r="D58" s="410"/>
    </row>
    <row r="59" spans="1:4" ht="63" hidden="1" customHeight="1" outlineLevel="1" x14ac:dyDescent="0.2">
      <c r="B59" s="172" t="s">
        <v>184</v>
      </c>
      <c r="C59" s="169" t="s">
        <v>388</v>
      </c>
      <c r="D59" s="410"/>
    </row>
    <row r="60" spans="1:4" ht="63" hidden="1" customHeight="1" outlineLevel="1" x14ac:dyDescent="0.2">
      <c r="B60" s="172" t="s">
        <v>36</v>
      </c>
      <c r="C60" s="170" t="s">
        <v>429</v>
      </c>
      <c r="D60" s="410"/>
    </row>
    <row r="61" spans="1:4" ht="40.950000000000003" hidden="1" customHeight="1" outlineLevel="1" thickBot="1" x14ac:dyDescent="0.25">
      <c r="B61" s="212" t="s">
        <v>37</v>
      </c>
      <c r="C61" s="411" t="s">
        <v>389</v>
      </c>
      <c r="D61" s="412"/>
    </row>
    <row r="62" spans="1:4" ht="13.8" hidden="1" outlineLevel="1" x14ac:dyDescent="0.2">
      <c r="B62" s="213"/>
      <c r="C62" s="413"/>
      <c r="D62" s="414"/>
    </row>
    <row r="63" spans="1:4" ht="97.2" customHeight="1" collapsed="1" x14ac:dyDescent="0.2">
      <c r="A63" s="449" t="s">
        <v>287</v>
      </c>
      <c r="B63" s="450"/>
      <c r="C63" s="173" t="s">
        <v>430</v>
      </c>
      <c r="D63" s="415"/>
    </row>
    <row r="64" spans="1:4" ht="109.95" hidden="1" customHeight="1" outlineLevel="1" x14ac:dyDescent="0.2">
      <c r="B64" s="230" t="s">
        <v>240</v>
      </c>
      <c r="C64" s="454" t="s">
        <v>390</v>
      </c>
      <c r="D64" s="416"/>
    </row>
    <row r="65" spans="2:4" ht="50.55" hidden="1" customHeight="1" outlineLevel="1" x14ac:dyDescent="0.2">
      <c r="B65" s="417" t="s">
        <v>241</v>
      </c>
      <c r="C65" s="456"/>
      <c r="D65" s="416"/>
    </row>
    <row r="66" spans="2:4" ht="50.55" hidden="1" customHeight="1" outlineLevel="1" x14ac:dyDescent="0.2">
      <c r="B66" s="417" t="s">
        <v>242</v>
      </c>
      <c r="C66" s="170" t="s">
        <v>431</v>
      </c>
      <c r="D66" s="416"/>
    </row>
    <row r="67" spans="2:4" ht="50.55" hidden="1" customHeight="1" outlineLevel="1" x14ac:dyDescent="0.2">
      <c r="B67" s="417" t="s">
        <v>243</v>
      </c>
      <c r="C67" s="170" t="s">
        <v>432</v>
      </c>
      <c r="D67" s="416"/>
    </row>
    <row r="68" spans="2:4" ht="13.8" hidden="1" outlineLevel="1" x14ac:dyDescent="0.2">
      <c r="B68" s="230"/>
      <c r="C68" s="170"/>
      <c r="D68" s="416"/>
    </row>
    <row r="69" spans="2:4" ht="57" hidden="1" customHeight="1" outlineLevel="1" x14ac:dyDescent="0.2">
      <c r="B69" s="230" t="s">
        <v>300</v>
      </c>
      <c r="C69" s="454" t="s">
        <v>325</v>
      </c>
      <c r="D69" s="416"/>
    </row>
    <row r="70" spans="2:4" ht="20.55" hidden="1" customHeight="1" outlineLevel="1" x14ac:dyDescent="0.2">
      <c r="B70" s="230" t="s">
        <v>324</v>
      </c>
      <c r="C70" s="456"/>
      <c r="D70" s="416"/>
    </row>
    <row r="71" spans="2:4" ht="27.6" hidden="1" outlineLevel="1" x14ac:dyDescent="0.2">
      <c r="B71" s="417" t="s">
        <v>250</v>
      </c>
      <c r="C71" s="170" t="s">
        <v>326</v>
      </c>
      <c r="D71" s="416"/>
    </row>
    <row r="72" spans="2:4" ht="20.55" hidden="1" customHeight="1" outlineLevel="1" x14ac:dyDescent="0.2">
      <c r="B72" s="417" t="s">
        <v>251</v>
      </c>
      <c r="C72" s="454" t="s">
        <v>391</v>
      </c>
      <c r="D72" s="416"/>
    </row>
    <row r="73" spans="2:4" ht="20.55" hidden="1" customHeight="1" outlineLevel="1" x14ac:dyDescent="0.2">
      <c r="B73" s="417" t="s">
        <v>245</v>
      </c>
      <c r="C73" s="455"/>
      <c r="D73" s="416"/>
    </row>
    <row r="74" spans="2:4" ht="20.55" hidden="1" customHeight="1" outlineLevel="1" x14ac:dyDescent="0.2">
      <c r="B74" s="417" t="s">
        <v>246</v>
      </c>
      <c r="C74" s="456"/>
      <c r="D74" s="416"/>
    </row>
    <row r="75" spans="2:4" ht="20.55" hidden="1" customHeight="1" outlineLevel="1" x14ac:dyDescent="0.2">
      <c r="B75" s="417" t="s">
        <v>252</v>
      </c>
      <c r="C75" s="454" t="s">
        <v>327</v>
      </c>
      <c r="D75" s="416"/>
    </row>
    <row r="76" spans="2:4" ht="20.55" hidden="1" customHeight="1" outlineLevel="1" x14ac:dyDescent="0.2">
      <c r="B76" s="417" t="s">
        <v>253</v>
      </c>
      <c r="C76" s="455"/>
      <c r="D76" s="416"/>
    </row>
    <row r="77" spans="2:4" ht="20.55" hidden="1" customHeight="1" outlineLevel="1" x14ac:dyDescent="0.2">
      <c r="B77" s="417" t="s">
        <v>254</v>
      </c>
      <c r="C77" s="456"/>
      <c r="D77" s="416"/>
    </row>
    <row r="78" spans="2:4" ht="20.55" hidden="1" customHeight="1" outlineLevel="1" x14ac:dyDescent="0.2">
      <c r="B78" s="417" t="s">
        <v>255</v>
      </c>
      <c r="C78" s="454" t="s">
        <v>392</v>
      </c>
      <c r="D78" s="416"/>
    </row>
    <row r="79" spans="2:4" ht="20.55" hidden="1" customHeight="1" outlineLevel="1" x14ac:dyDescent="0.2">
      <c r="B79" s="417" t="s">
        <v>256</v>
      </c>
      <c r="C79" s="455"/>
      <c r="D79" s="416"/>
    </row>
    <row r="80" spans="2:4" ht="20.55" hidden="1" customHeight="1" outlineLevel="1" x14ac:dyDescent="0.2">
      <c r="B80" s="417" t="s">
        <v>199</v>
      </c>
      <c r="C80" s="455"/>
      <c r="D80" s="416"/>
    </row>
    <row r="81" spans="2:4" ht="20.55" hidden="1" customHeight="1" outlineLevel="1" x14ac:dyDescent="0.2">
      <c r="B81" s="417" t="s">
        <v>200</v>
      </c>
      <c r="C81" s="455"/>
      <c r="D81" s="416"/>
    </row>
    <row r="82" spans="2:4" ht="20.55" hidden="1" customHeight="1" outlineLevel="1" x14ac:dyDescent="0.2">
      <c r="B82" s="417" t="s">
        <v>201</v>
      </c>
      <c r="C82" s="456"/>
      <c r="D82" s="416"/>
    </row>
    <row r="83" spans="2:4" ht="13.8" hidden="1" outlineLevel="1" x14ac:dyDescent="0.2">
      <c r="B83" s="230"/>
      <c r="C83" s="169"/>
      <c r="D83" s="416"/>
    </row>
    <row r="84" spans="2:4" ht="19.2" hidden="1" customHeight="1" outlineLevel="1" x14ac:dyDescent="0.2">
      <c r="B84" s="230" t="s">
        <v>205</v>
      </c>
      <c r="C84" s="438" t="s">
        <v>433</v>
      </c>
      <c r="D84" s="416"/>
    </row>
    <row r="85" spans="2:4" ht="19.2" hidden="1" customHeight="1" outlineLevel="1" x14ac:dyDescent="0.2">
      <c r="B85" s="417" t="s">
        <v>202</v>
      </c>
      <c r="C85" s="439"/>
      <c r="D85" s="416"/>
    </row>
    <row r="86" spans="2:4" ht="19.2" hidden="1" customHeight="1" outlineLevel="1" x14ac:dyDescent="0.2">
      <c r="B86" s="417" t="s">
        <v>262</v>
      </c>
      <c r="C86" s="440"/>
      <c r="D86" s="416"/>
    </row>
    <row r="87" spans="2:4" ht="13.8" hidden="1" outlineLevel="1" x14ac:dyDescent="0.2">
      <c r="B87" s="418" t="s">
        <v>301</v>
      </c>
      <c r="C87" s="438" t="s">
        <v>434</v>
      </c>
      <c r="D87" s="416"/>
    </row>
    <row r="88" spans="2:4" ht="27.6" hidden="1" outlineLevel="1" x14ac:dyDescent="0.2">
      <c r="B88" s="419" t="s">
        <v>264</v>
      </c>
      <c r="C88" s="439"/>
      <c r="D88" s="416"/>
    </row>
    <row r="89" spans="2:4" ht="13.8" hidden="1" outlineLevel="1" x14ac:dyDescent="0.2">
      <c r="B89" s="419" t="s">
        <v>265</v>
      </c>
      <c r="C89" s="440"/>
      <c r="D89" s="416"/>
    </row>
    <row r="90" spans="2:4" ht="63" hidden="1" customHeight="1" outlineLevel="1" x14ac:dyDescent="0.2">
      <c r="B90" s="419" t="s">
        <v>239</v>
      </c>
      <c r="C90" s="169" t="s">
        <v>435</v>
      </c>
      <c r="D90" s="416"/>
    </row>
    <row r="91" spans="2:4" ht="49.95" hidden="1" customHeight="1" outlineLevel="1" x14ac:dyDescent="0.2">
      <c r="B91" s="419" t="s">
        <v>31</v>
      </c>
      <c r="C91" s="169" t="s">
        <v>436</v>
      </c>
      <c r="D91" s="416"/>
    </row>
    <row r="92" spans="2:4" ht="13.8" hidden="1" outlineLevel="1" x14ac:dyDescent="0.2">
      <c r="B92" s="230" t="s">
        <v>288</v>
      </c>
      <c r="C92" s="169"/>
      <c r="D92" s="416"/>
    </row>
    <row r="93" spans="2:4" ht="18.600000000000001" hidden="1" customHeight="1" outlineLevel="1" x14ac:dyDescent="0.2">
      <c r="B93" s="419" t="s">
        <v>203</v>
      </c>
      <c r="C93" s="438" t="s">
        <v>328</v>
      </c>
    </row>
    <row r="94" spans="2:4" ht="18.600000000000001" hidden="1" customHeight="1" outlineLevel="1" x14ac:dyDescent="0.2">
      <c r="B94" s="419" t="s">
        <v>204</v>
      </c>
      <c r="C94" s="440"/>
    </row>
    <row r="95" spans="2:4" ht="48" hidden="1" customHeight="1" outlineLevel="1" x14ac:dyDescent="0.2">
      <c r="B95" s="419" t="s">
        <v>32</v>
      </c>
      <c r="C95" s="416" t="s">
        <v>393</v>
      </c>
      <c r="D95" s="416"/>
    </row>
    <row r="96" spans="2:4" ht="41.4" hidden="1" outlineLevel="1" x14ac:dyDescent="0.2">
      <c r="B96" s="419" t="s">
        <v>35</v>
      </c>
      <c r="C96" s="416" t="s">
        <v>394</v>
      </c>
      <c r="D96" s="416"/>
    </row>
    <row r="97" spans="1:4" ht="13.8" hidden="1" outlineLevel="1" x14ac:dyDescent="0.2">
      <c r="A97" s="420"/>
      <c r="B97" s="421"/>
      <c r="C97" s="397"/>
      <c r="D97" s="422"/>
    </row>
    <row r="98" spans="1:4" ht="76.95" customHeight="1" collapsed="1" x14ac:dyDescent="0.2">
      <c r="A98" s="451" t="s">
        <v>289</v>
      </c>
      <c r="B98" s="451"/>
      <c r="C98" s="202" t="s">
        <v>395</v>
      </c>
      <c r="D98" s="423"/>
    </row>
    <row r="99" spans="1:4" ht="13.8" hidden="1" outlineLevel="1" x14ac:dyDescent="0.2">
      <c r="A99" s="420"/>
      <c r="B99" s="421"/>
      <c r="C99" s="397"/>
      <c r="D99" s="422"/>
    </row>
    <row r="100" spans="1:4" ht="51.6" customHeight="1" collapsed="1" x14ac:dyDescent="0.2">
      <c r="A100" s="451" t="s">
        <v>206</v>
      </c>
      <c r="B100" s="452"/>
      <c r="C100" s="424" t="s">
        <v>330</v>
      </c>
      <c r="D100" s="425"/>
    </row>
    <row r="101" spans="1:4" ht="48" hidden="1" customHeight="1" outlineLevel="1" x14ac:dyDescent="0.2">
      <c r="B101" s="174" t="s">
        <v>304</v>
      </c>
      <c r="C101" s="202" t="s">
        <v>331</v>
      </c>
      <c r="D101" s="203"/>
    </row>
    <row r="102" spans="1:4" ht="59.55" hidden="1" customHeight="1" outlineLevel="1" x14ac:dyDescent="0.2">
      <c r="B102" s="201" t="s">
        <v>217</v>
      </c>
      <c r="C102" s="202" t="s">
        <v>437</v>
      </c>
      <c r="D102" s="100" t="s">
        <v>397</v>
      </c>
    </row>
    <row r="103" spans="1:4" ht="57" hidden="1" customHeight="1" outlineLevel="1" x14ac:dyDescent="0.2">
      <c r="B103" s="201" t="s">
        <v>295</v>
      </c>
      <c r="C103" s="202" t="s">
        <v>398</v>
      </c>
      <c r="D103" s="203" t="s">
        <v>333</v>
      </c>
    </row>
    <row r="104" spans="1:4" ht="46.95" hidden="1" customHeight="1" outlineLevel="1" x14ac:dyDescent="0.2">
      <c r="B104" s="201" t="s">
        <v>219</v>
      </c>
      <c r="C104" s="202"/>
      <c r="D104" s="203" t="s">
        <v>334</v>
      </c>
    </row>
    <row r="105" spans="1:4" ht="48.6" hidden="1" customHeight="1" outlineLevel="1" x14ac:dyDescent="0.2">
      <c r="B105" s="201" t="s">
        <v>220</v>
      </c>
      <c r="C105" s="202"/>
      <c r="D105" s="203" t="s">
        <v>335</v>
      </c>
    </row>
    <row r="106" spans="1:4" ht="48.6" hidden="1" customHeight="1" outlineLevel="1" x14ac:dyDescent="0.2">
      <c r="B106" s="201" t="s">
        <v>296</v>
      </c>
      <c r="C106" s="202"/>
      <c r="D106" s="203" t="s">
        <v>336</v>
      </c>
    </row>
    <row r="107" spans="1:4" ht="61.2" hidden="1" customHeight="1" outlineLevel="1" x14ac:dyDescent="0.2">
      <c r="B107" s="201" t="s">
        <v>222</v>
      </c>
      <c r="C107" s="202" t="s">
        <v>399</v>
      </c>
      <c r="D107" s="203" t="s">
        <v>337</v>
      </c>
    </row>
    <row r="108" spans="1:4" ht="27.6" hidden="1" outlineLevel="1" x14ac:dyDescent="0.2">
      <c r="B108" s="174" t="s">
        <v>231</v>
      </c>
      <c r="D108" s="203" t="s">
        <v>438</v>
      </c>
    </row>
    <row r="109" spans="1:4" ht="12" hidden="1" customHeight="1" outlineLevel="1" collapsed="1" x14ac:dyDescent="0.2">
      <c r="A109" s="426"/>
      <c r="B109" s="427"/>
      <c r="C109" s="202"/>
      <c r="D109" s="428"/>
    </row>
    <row r="110" spans="1:4" ht="20.55" hidden="1" customHeight="1" outlineLevel="1" x14ac:dyDescent="0.2">
      <c r="B110" s="174" t="s">
        <v>303</v>
      </c>
      <c r="C110" s="202"/>
      <c r="D110" s="203"/>
    </row>
    <row r="111" spans="1:4" ht="41.4" hidden="1" outlineLevel="1" x14ac:dyDescent="0.2">
      <c r="B111" s="201" t="s">
        <v>305</v>
      </c>
      <c r="C111" s="202"/>
      <c r="D111" s="203" t="s">
        <v>338</v>
      </c>
    </row>
    <row r="112" spans="1:4" ht="94.95" hidden="1" customHeight="1" outlineLevel="1" x14ac:dyDescent="0.2">
      <c r="B112" s="201" t="s">
        <v>306</v>
      </c>
      <c r="C112" s="202" t="s">
        <v>339</v>
      </c>
      <c r="D112" s="203" t="s">
        <v>400</v>
      </c>
    </row>
    <row r="113" spans="1:4" ht="52.95" hidden="1" customHeight="1" outlineLevel="1" x14ac:dyDescent="0.2">
      <c r="B113" s="201" t="s">
        <v>299</v>
      </c>
      <c r="C113" s="202"/>
      <c r="D113" s="203" t="s">
        <v>340</v>
      </c>
    </row>
    <row r="114" spans="1:4" ht="17.399999999999999" hidden="1" outlineLevel="1" collapsed="1" x14ac:dyDescent="0.2">
      <c r="A114" s="426"/>
      <c r="B114" s="427"/>
      <c r="C114" s="429"/>
      <c r="D114" s="428"/>
    </row>
    <row r="115" spans="1:4" ht="52.95" hidden="1" customHeight="1" outlineLevel="1" x14ac:dyDescent="0.2">
      <c r="B115" s="174" t="s">
        <v>302</v>
      </c>
      <c r="C115" s="202" t="s">
        <v>341</v>
      </c>
      <c r="D115" s="203"/>
    </row>
    <row r="116" spans="1:4" ht="69" hidden="1" outlineLevel="1" x14ac:dyDescent="0.2">
      <c r="A116" s="426"/>
      <c r="B116" s="204" t="s">
        <v>290</v>
      </c>
      <c r="C116" s="175" t="s">
        <v>208</v>
      </c>
      <c r="D116" s="414"/>
    </row>
    <row r="117" spans="1:4" ht="46.95" hidden="1" customHeight="1" outlineLevel="1" x14ac:dyDescent="0.2">
      <c r="B117" s="201" t="s">
        <v>231</v>
      </c>
      <c r="C117" s="202" t="s">
        <v>342</v>
      </c>
      <c r="D117" s="203"/>
    </row>
    <row r="118" spans="1:4" ht="46.95" hidden="1" customHeight="1" outlineLevel="1" x14ac:dyDescent="0.2">
      <c r="B118" s="201" t="s">
        <v>169</v>
      </c>
      <c r="C118" s="202" t="s">
        <v>343</v>
      </c>
      <c r="D118" s="430" t="s">
        <v>439</v>
      </c>
    </row>
    <row r="119" spans="1:4" ht="68.55" hidden="1" customHeight="1" outlineLevel="1" x14ac:dyDescent="0.2">
      <c r="B119" s="201" t="s">
        <v>170</v>
      </c>
      <c r="C119" s="202" t="s">
        <v>401</v>
      </c>
      <c r="D119" s="423" t="s">
        <v>344</v>
      </c>
    </row>
    <row r="120" spans="1:4" ht="92.55" hidden="1" customHeight="1" outlineLevel="1" x14ac:dyDescent="0.2">
      <c r="B120" s="201" t="s">
        <v>140</v>
      </c>
      <c r="C120" s="202"/>
      <c r="D120" s="423" t="s">
        <v>345</v>
      </c>
    </row>
    <row r="121" spans="1:4" ht="41.4" hidden="1" outlineLevel="1" x14ac:dyDescent="0.2">
      <c r="B121" s="201" t="s">
        <v>171</v>
      </c>
      <c r="C121" s="202" t="s">
        <v>291</v>
      </c>
      <c r="D121" s="203" t="s">
        <v>346</v>
      </c>
    </row>
    <row r="122" spans="1:4" ht="13.8" collapsed="1" x14ac:dyDescent="0.2">
      <c r="B122" s="431"/>
      <c r="C122" s="396"/>
      <c r="D122" s="432"/>
    </row>
    <row r="123" spans="1:4" ht="13.8" x14ac:dyDescent="0.2">
      <c r="B123" s="431"/>
      <c r="C123" s="396"/>
      <c r="D123" s="432"/>
    </row>
    <row r="124" spans="1:4" ht="13.8" x14ac:dyDescent="0.2">
      <c r="B124" s="431"/>
      <c r="C124" s="396"/>
      <c r="D124" s="432"/>
    </row>
    <row r="125" spans="1:4" ht="13.8" x14ac:dyDescent="0.2">
      <c r="B125" s="431"/>
      <c r="C125" s="396"/>
      <c r="D125" s="432"/>
    </row>
    <row r="126" spans="1:4" ht="13.8" x14ac:dyDescent="0.2">
      <c r="B126" s="431"/>
      <c r="C126" s="396"/>
      <c r="D126" s="432"/>
    </row>
    <row r="127" spans="1:4" ht="13.8" x14ac:dyDescent="0.2">
      <c r="B127" s="431"/>
      <c r="C127" s="396"/>
      <c r="D127" s="432"/>
    </row>
    <row r="128" spans="1:4" ht="13.8" x14ac:dyDescent="0.2">
      <c r="B128" s="433"/>
      <c r="C128" s="433"/>
      <c r="D128" s="434"/>
    </row>
    <row r="129" spans="2:4" ht="13.8" x14ac:dyDescent="0.2">
      <c r="B129" s="433"/>
      <c r="C129" s="433"/>
      <c r="D129" s="434"/>
    </row>
    <row r="130" spans="2:4" ht="13.8" x14ac:dyDescent="0.2">
      <c r="B130" s="433"/>
      <c r="C130" s="433"/>
      <c r="D130" s="434"/>
    </row>
    <row r="131" spans="2:4" ht="13.8" x14ac:dyDescent="0.2">
      <c r="B131" s="433"/>
      <c r="C131" s="433"/>
      <c r="D131" s="434"/>
    </row>
    <row r="132" spans="2:4" ht="13.8" x14ac:dyDescent="0.2">
      <c r="B132" s="433"/>
      <c r="C132" s="433"/>
      <c r="D132" s="434"/>
    </row>
    <row r="133" spans="2:4" ht="13.8" x14ac:dyDescent="0.2">
      <c r="B133" s="433"/>
      <c r="C133" s="433"/>
      <c r="D133" s="434"/>
    </row>
    <row r="134" spans="2:4" ht="13.8" x14ac:dyDescent="0.2">
      <c r="B134" s="433"/>
      <c r="C134" s="433"/>
      <c r="D134" s="434"/>
    </row>
    <row r="135" spans="2:4" ht="13.8" x14ac:dyDescent="0.2">
      <c r="B135" s="433"/>
      <c r="C135" s="433"/>
      <c r="D135" s="434"/>
    </row>
    <row r="136" spans="2:4" ht="13.8" x14ac:dyDescent="0.2">
      <c r="B136" s="433"/>
      <c r="C136" s="433"/>
      <c r="D136" s="434"/>
    </row>
    <row r="137" spans="2:4" ht="13.8" x14ac:dyDescent="0.2">
      <c r="B137" s="433"/>
      <c r="C137" s="433"/>
      <c r="D137" s="434"/>
    </row>
    <row r="138" spans="2:4" ht="13.8" x14ac:dyDescent="0.2">
      <c r="B138" s="433"/>
      <c r="C138" s="433"/>
      <c r="D138" s="434"/>
    </row>
    <row r="139" spans="2:4" ht="13.8" x14ac:dyDescent="0.2">
      <c r="B139" s="433"/>
      <c r="C139" s="433"/>
      <c r="D139" s="434"/>
    </row>
    <row r="140" spans="2:4" ht="13.8" x14ac:dyDescent="0.2">
      <c r="B140" s="433"/>
      <c r="C140" s="433"/>
      <c r="D140" s="434"/>
    </row>
    <row r="141" spans="2:4" ht="13.8" x14ac:dyDescent="0.2">
      <c r="B141" s="433"/>
      <c r="C141" s="433"/>
      <c r="D141" s="434"/>
    </row>
    <row r="142" spans="2:4" ht="13.8" x14ac:dyDescent="0.2">
      <c r="B142" s="433"/>
      <c r="C142" s="433"/>
      <c r="D142" s="434"/>
    </row>
    <row r="143" spans="2:4" ht="13.8" x14ac:dyDescent="0.2">
      <c r="B143" s="433"/>
      <c r="C143" s="433"/>
      <c r="D143" s="434"/>
    </row>
    <row r="144" spans="2:4" ht="13.8" x14ac:dyDescent="0.2">
      <c r="B144" s="433"/>
      <c r="C144" s="433"/>
      <c r="D144" s="434"/>
    </row>
    <row r="145" spans="2:4" ht="13.8" x14ac:dyDescent="0.2">
      <c r="B145" s="433"/>
      <c r="C145" s="433"/>
      <c r="D145" s="434"/>
    </row>
    <row r="146" spans="2:4" ht="13.8" x14ac:dyDescent="0.2">
      <c r="B146" s="433"/>
      <c r="C146" s="433"/>
      <c r="D146" s="434"/>
    </row>
    <row r="147" spans="2:4" ht="13.8" x14ac:dyDescent="0.2">
      <c r="B147" s="433"/>
      <c r="C147" s="433"/>
      <c r="D147" s="434"/>
    </row>
    <row r="148" spans="2:4" ht="13.8" x14ac:dyDescent="0.2">
      <c r="B148" s="433"/>
      <c r="C148" s="433"/>
      <c r="D148" s="434"/>
    </row>
    <row r="149" spans="2:4" ht="13.8" x14ac:dyDescent="0.2">
      <c r="B149" s="433"/>
      <c r="C149" s="433"/>
      <c r="D149" s="434"/>
    </row>
    <row r="150" spans="2:4" ht="13.8" x14ac:dyDescent="0.2">
      <c r="B150" s="433"/>
      <c r="C150" s="433"/>
      <c r="D150" s="434"/>
    </row>
    <row r="151" spans="2:4" ht="13.8" x14ac:dyDescent="0.2">
      <c r="B151" s="433"/>
      <c r="C151" s="433"/>
      <c r="D151" s="434"/>
    </row>
    <row r="152" spans="2:4" ht="13.8" x14ac:dyDescent="0.2">
      <c r="B152" s="433"/>
      <c r="C152" s="433"/>
      <c r="D152" s="434"/>
    </row>
    <row r="153" spans="2:4" ht="13.8" x14ac:dyDescent="0.2">
      <c r="B153" s="433"/>
      <c r="C153" s="433"/>
      <c r="D153" s="434"/>
    </row>
    <row r="154" spans="2:4" ht="13.8" x14ac:dyDescent="0.2">
      <c r="B154" s="433"/>
      <c r="C154" s="433"/>
      <c r="D154" s="434"/>
    </row>
    <row r="155" spans="2:4" ht="13.8" x14ac:dyDescent="0.2">
      <c r="B155" s="433"/>
      <c r="C155" s="433"/>
      <c r="D155" s="434"/>
    </row>
    <row r="156" spans="2:4" ht="13.8" x14ac:dyDescent="0.2">
      <c r="B156" s="433"/>
      <c r="C156" s="433"/>
      <c r="D156" s="434"/>
    </row>
    <row r="157" spans="2:4" ht="13.8" x14ac:dyDescent="0.2">
      <c r="B157" s="433"/>
      <c r="C157" s="433"/>
      <c r="D157" s="434"/>
    </row>
    <row r="158" spans="2:4" ht="13.8" x14ac:dyDescent="0.2">
      <c r="B158" s="433"/>
      <c r="C158" s="433"/>
      <c r="D158" s="434"/>
    </row>
    <row r="159" spans="2:4" ht="13.8" x14ac:dyDescent="0.2">
      <c r="B159" s="433"/>
      <c r="C159" s="433"/>
      <c r="D159" s="434"/>
    </row>
    <row r="160" spans="2:4" ht="13.8" x14ac:dyDescent="0.2">
      <c r="B160" s="433"/>
      <c r="C160" s="433"/>
      <c r="D160" s="434"/>
    </row>
    <row r="161" spans="2:4" ht="13.8" x14ac:dyDescent="0.2">
      <c r="B161" s="433"/>
      <c r="C161" s="433"/>
      <c r="D161" s="434"/>
    </row>
    <row r="162" spans="2:4" ht="13.8" x14ac:dyDescent="0.2">
      <c r="B162" s="433"/>
      <c r="C162" s="433"/>
      <c r="D162" s="434"/>
    </row>
    <row r="163" spans="2:4" ht="13.8" x14ac:dyDescent="0.2">
      <c r="B163" s="433"/>
      <c r="C163" s="433"/>
      <c r="D163" s="434"/>
    </row>
    <row r="164" spans="2:4" ht="13.8" x14ac:dyDescent="0.2">
      <c r="B164" s="433"/>
      <c r="C164" s="433"/>
      <c r="D164" s="434"/>
    </row>
    <row r="165" spans="2:4" ht="13.8" x14ac:dyDescent="0.2">
      <c r="B165" s="433"/>
      <c r="C165" s="433"/>
      <c r="D165" s="434"/>
    </row>
    <row r="166" spans="2:4" ht="13.8" x14ac:dyDescent="0.2">
      <c r="B166" s="433"/>
      <c r="C166" s="433"/>
      <c r="D166" s="434"/>
    </row>
    <row r="167" spans="2:4" ht="13.8" x14ac:dyDescent="0.2">
      <c r="B167" s="433"/>
      <c r="C167" s="433"/>
      <c r="D167" s="434"/>
    </row>
    <row r="168" spans="2:4" ht="13.8" x14ac:dyDescent="0.2">
      <c r="B168" s="433"/>
      <c r="C168" s="433"/>
      <c r="D168" s="434"/>
    </row>
    <row r="169" spans="2:4" ht="13.8" x14ac:dyDescent="0.2">
      <c r="B169" s="433"/>
      <c r="C169" s="433"/>
      <c r="D169" s="434"/>
    </row>
    <row r="170" spans="2:4" ht="13.8" x14ac:dyDescent="0.2">
      <c r="B170" s="433"/>
      <c r="C170" s="433"/>
      <c r="D170" s="434"/>
    </row>
    <row r="171" spans="2:4" ht="13.8" x14ac:dyDescent="0.2">
      <c r="B171" s="433"/>
      <c r="C171" s="433"/>
      <c r="D171" s="434"/>
    </row>
    <row r="172" spans="2:4" ht="13.8" x14ac:dyDescent="0.2">
      <c r="B172" s="433"/>
      <c r="C172" s="433"/>
      <c r="D172" s="434"/>
    </row>
    <row r="173" spans="2:4" ht="13.8" x14ac:dyDescent="0.2">
      <c r="B173" s="433"/>
      <c r="C173" s="433"/>
      <c r="D173" s="434"/>
    </row>
    <row r="174" spans="2:4" ht="13.8" x14ac:dyDescent="0.2">
      <c r="B174" s="433"/>
      <c r="C174" s="433"/>
      <c r="D174" s="434"/>
    </row>
    <row r="175" spans="2:4" ht="13.8" x14ac:dyDescent="0.2">
      <c r="B175" s="433"/>
      <c r="C175" s="433"/>
      <c r="D175" s="434"/>
    </row>
    <row r="176" spans="2:4" ht="13.8" x14ac:dyDescent="0.2">
      <c r="B176" s="433"/>
      <c r="C176" s="433"/>
      <c r="D176" s="434"/>
    </row>
    <row r="177" spans="2:4" ht="13.8" x14ac:dyDescent="0.2">
      <c r="B177" s="433"/>
      <c r="C177" s="433"/>
      <c r="D177" s="434"/>
    </row>
    <row r="178" spans="2:4" ht="13.8" x14ac:dyDescent="0.2">
      <c r="B178" s="433"/>
      <c r="C178" s="433"/>
      <c r="D178" s="434"/>
    </row>
    <row r="179" spans="2:4" ht="13.8" x14ac:dyDescent="0.2">
      <c r="B179" s="433"/>
      <c r="C179" s="433"/>
      <c r="D179" s="434"/>
    </row>
    <row r="180" spans="2:4" ht="13.8" x14ac:dyDescent="0.2">
      <c r="B180" s="433"/>
      <c r="C180" s="433"/>
      <c r="D180" s="434"/>
    </row>
    <row r="181" spans="2:4" ht="13.8" x14ac:dyDescent="0.2">
      <c r="B181" s="433"/>
      <c r="C181" s="433"/>
      <c r="D181" s="434"/>
    </row>
    <row r="182" spans="2:4" ht="13.8" x14ac:dyDescent="0.2">
      <c r="B182" s="433"/>
      <c r="C182" s="433"/>
      <c r="D182" s="434"/>
    </row>
    <row r="183" spans="2:4" ht="13.8" x14ac:dyDescent="0.2">
      <c r="B183" s="433"/>
      <c r="C183" s="433"/>
      <c r="D183" s="434"/>
    </row>
    <row r="184" spans="2:4" ht="13.8" x14ac:dyDescent="0.2">
      <c r="B184" s="433"/>
      <c r="C184" s="433"/>
      <c r="D184" s="434"/>
    </row>
    <row r="185" spans="2:4" ht="13.8" x14ac:dyDescent="0.2">
      <c r="B185" s="433"/>
      <c r="C185" s="433"/>
      <c r="D185" s="434"/>
    </row>
    <row r="186" spans="2:4" ht="13.8" x14ac:dyDescent="0.2">
      <c r="B186" s="433"/>
      <c r="C186" s="433"/>
      <c r="D186" s="434"/>
    </row>
    <row r="187" spans="2:4" ht="13.8" x14ac:dyDescent="0.2">
      <c r="B187" s="433"/>
      <c r="C187" s="433"/>
      <c r="D187" s="434"/>
    </row>
    <row r="188" spans="2:4" ht="13.8" x14ac:dyDescent="0.2">
      <c r="B188" s="433"/>
      <c r="C188" s="433"/>
      <c r="D188" s="434"/>
    </row>
    <row r="189" spans="2:4" ht="13.8" x14ac:dyDescent="0.2">
      <c r="B189" s="433"/>
      <c r="C189" s="433"/>
      <c r="D189" s="434"/>
    </row>
    <row r="190" spans="2:4" ht="13.8" x14ac:dyDescent="0.2">
      <c r="B190" s="433"/>
      <c r="C190" s="433"/>
      <c r="D190" s="434"/>
    </row>
    <row r="191" spans="2:4" ht="13.8" x14ac:dyDescent="0.2">
      <c r="B191" s="433"/>
      <c r="C191" s="433"/>
      <c r="D191" s="434"/>
    </row>
    <row r="192" spans="2:4" ht="13.8" x14ac:dyDescent="0.2">
      <c r="B192" s="433"/>
      <c r="C192" s="433"/>
      <c r="D192" s="434"/>
    </row>
    <row r="193" spans="2:4" ht="13.8" x14ac:dyDescent="0.2">
      <c r="B193" s="433"/>
      <c r="C193" s="433"/>
      <c r="D193" s="434"/>
    </row>
    <row r="194" spans="2:4" ht="13.8" x14ac:dyDescent="0.2">
      <c r="B194" s="433"/>
      <c r="C194" s="433"/>
      <c r="D194" s="434"/>
    </row>
    <row r="195" spans="2:4" ht="13.8" x14ac:dyDescent="0.2">
      <c r="B195" s="433"/>
      <c r="C195" s="433"/>
      <c r="D195" s="434"/>
    </row>
    <row r="196" spans="2:4" ht="13.8" x14ac:dyDescent="0.2">
      <c r="B196" s="433"/>
      <c r="C196" s="433"/>
      <c r="D196" s="434"/>
    </row>
    <row r="197" spans="2:4" ht="13.8" x14ac:dyDescent="0.2">
      <c r="B197" s="433"/>
      <c r="C197" s="433"/>
      <c r="D197" s="434"/>
    </row>
    <row r="198" spans="2:4" ht="13.8" x14ac:dyDescent="0.2">
      <c r="B198" s="433"/>
      <c r="C198" s="433"/>
      <c r="D198" s="434"/>
    </row>
    <row r="199" spans="2:4" ht="13.8" x14ac:dyDescent="0.2">
      <c r="B199" s="433"/>
      <c r="C199" s="433"/>
      <c r="D199" s="434"/>
    </row>
    <row r="200" spans="2:4" ht="13.8" x14ac:dyDescent="0.2">
      <c r="B200" s="433"/>
      <c r="C200" s="433"/>
      <c r="D200" s="434"/>
    </row>
    <row r="201" spans="2:4" ht="13.8" x14ac:dyDescent="0.2">
      <c r="B201" s="433"/>
      <c r="C201" s="433"/>
      <c r="D201" s="434"/>
    </row>
    <row r="202" spans="2:4" ht="13.8" x14ac:dyDescent="0.2">
      <c r="B202" s="433"/>
      <c r="C202" s="433"/>
      <c r="D202" s="434"/>
    </row>
    <row r="203" spans="2:4" ht="13.8" x14ac:dyDescent="0.2">
      <c r="B203" s="433"/>
      <c r="C203" s="433"/>
      <c r="D203" s="434"/>
    </row>
    <row r="204" spans="2:4" ht="13.8" x14ac:dyDescent="0.2">
      <c r="B204" s="433"/>
      <c r="C204" s="433"/>
      <c r="D204" s="434"/>
    </row>
    <row r="205" spans="2:4" ht="13.8" x14ac:dyDescent="0.2">
      <c r="B205" s="433"/>
      <c r="C205" s="433"/>
      <c r="D205" s="434"/>
    </row>
    <row r="206" spans="2:4" ht="13.8" x14ac:dyDescent="0.2">
      <c r="B206" s="433"/>
      <c r="C206" s="433"/>
      <c r="D206" s="434"/>
    </row>
    <row r="207" spans="2:4" ht="13.8" x14ac:dyDescent="0.2">
      <c r="B207" s="433"/>
      <c r="C207" s="433"/>
      <c r="D207" s="434"/>
    </row>
    <row r="208" spans="2:4" ht="13.8" x14ac:dyDescent="0.2">
      <c r="B208" s="433"/>
      <c r="C208" s="433"/>
      <c r="D208" s="434"/>
    </row>
    <row r="209" spans="2:4" ht="13.8" x14ac:dyDescent="0.2">
      <c r="B209" s="433"/>
      <c r="C209" s="433"/>
      <c r="D209" s="434"/>
    </row>
    <row r="210" spans="2:4" ht="13.8" x14ac:dyDescent="0.2">
      <c r="B210" s="433"/>
      <c r="C210" s="433"/>
      <c r="D210" s="434"/>
    </row>
    <row r="211" spans="2:4" ht="13.8" x14ac:dyDescent="0.2">
      <c r="B211" s="433"/>
      <c r="C211" s="433"/>
      <c r="D211" s="434"/>
    </row>
    <row r="212" spans="2:4" ht="13.8" x14ac:dyDescent="0.2">
      <c r="B212" s="433"/>
      <c r="C212" s="433"/>
      <c r="D212" s="434"/>
    </row>
    <row r="213" spans="2:4" ht="13.8" x14ac:dyDescent="0.2">
      <c r="B213" s="433"/>
      <c r="C213" s="433"/>
      <c r="D213" s="434"/>
    </row>
    <row r="214" spans="2:4" ht="13.8" x14ac:dyDescent="0.2">
      <c r="B214" s="433"/>
      <c r="C214" s="433"/>
      <c r="D214" s="434"/>
    </row>
    <row r="215" spans="2:4" ht="13.8" x14ac:dyDescent="0.2">
      <c r="B215" s="433"/>
      <c r="C215" s="433"/>
      <c r="D215" s="434"/>
    </row>
    <row r="216" spans="2:4" ht="13.8" x14ac:dyDescent="0.2">
      <c r="B216" s="433"/>
      <c r="C216" s="433"/>
      <c r="D216" s="434"/>
    </row>
    <row r="217" spans="2:4" ht="13.8" x14ac:dyDescent="0.2">
      <c r="B217" s="433"/>
      <c r="C217" s="433"/>
      <c r="D217" s="434"/>
    </row>
    <row r="218" spans="2:4" ht="13.8" x14ac:dyDescent="0.2">
      <c r="B218" s="433"/>
      <c r="C218" s="433"/>
      <c r="D218" s="434"/>
    </row>
    <row r="219" spans="2:4" ht="13.8" x14ac:dyDescent="0.2">
      <c r="B219" s="433"/>
      <c r="C219" s="433"/>
      <c r="D219" s="434"/>
    </row>
    <row r="220" spans="2:4" ht="13.8" x14ac:dyDescent="0.2">
      <c r="B220" s="433"/>
      <c r="C220" s="433"/>
      <c r="D220" s="434"/>
    </row>
    <row r="221" spans="2:4" ht="13.8" x14ac:dyDescent="0.2">
      <c r="B221" s="433"/>
      <c r="C221" s="433"/>
      <c r="D221" s="434"/>
    </row>
    <row r="222" spans="2:4" ht="13.8" x14ac:dyDescent="0.2">
      <c r="B222" s="433"/>
      <c r="C222" s="433"/>
      <c r="D222" s="434"/>
    </row>
    <row r="223" spans="2:4" ht="13.8" x14ac:dyDescent="0.2">
      <c r="B223" s="433"/>
      <c r="C223" s="433"/>
      <c r="D223" s="434"/>
    </row>
    <row r="224" spans="2:4" ht="13.8" x14ac:dyDescent="0.2">
      <c r="B224" s="433"/>
      <c r="C224" s="433"/>
      <c r="D224" s="434"/>
    </row>
    <row r="225" spans="2:4" ht="13.8" x14ac:dyDescent="0.2">
      <c r="B225" s="433"/>
      <c r="C225" s="433"/>
      <c r="D225" s="434"/>
    </row>
    <row r="226" spans="2:4" ht="13.8" x14ac:dyDescent="0.2">
      <c r="B226" s="433"/>
      <c r="C226" s="433"/>
      <c r="D226" s="434"/>
    </row>
    <row r="227" spans="2:4" ht="13.8" x14ac:dyDescent="0.2">
      <c r="B227" s="433"/>
      <c r="C227" s="433"/>
      <c r="D227" s="434"/>
    </row>
    <row r="228" spans="2:4" ht="13.8" x14ac:dyDescent="0.2">
      <c r="B228" s="433"/>
      <c r="C228" s="433"/>
      <c r="D228" s="434"/>
    </row>
    <row r="229" spans="2:4" ht="13.8" x14ac:dyDescent="0.2">
      <c r="B229" s="433"/>
      <c r="C229" s="433"/>
      <c r="D229" s="434"/>
    </row>
    <row r="230" spans="2:4" ht="13.8" x14ac:dyDescent="0.2">
      <c r="B230" s="433"/>
      <c r="C230" s="433"/>
      <c r="D230" s="434"/>
    </row>
    <row r="231" spans="2:4" ht="13.8" x14ac:dyDescent="0.2">
      <c r="B231" s="433"/>
      <c r="C231" s="433"/>
      <c r="D231" s="434"/>
    </row>
    <row r="232" spans="2:4" ht="13.8" x14ac:dyDescent="0.2">
      <c r="B232" s="433"/>
      <c r="C232" s="433"/>
      <c r="D232" s="434"/>
    </row>
    <row r="233" spans="2:4" ht="13.8" x14ac:dyDescent="0.2">
      <c r="B233" s="433"/>
      <c r="C233" s="433"/>
      <c r="D233" s="434"/>
    </row>
    <row r="234" spans="2:4" ht="13.8" x14ac:dyDescent="0.2">
      <c r="B234" s="433"/>
      <c r="C234" s="433"/>
      <c r="D234" s="434"/>
    </row>
    <row r="235" spans="2:4" ht="13.8" x14ac:dyDescent="0.2">
      <c r="B235" s="433"/>
      <c r="C235" s="433"/>
      <c r="D235" s="434"/>
    </row>
    <row r="236" spans="2:4" ht="13.8" x14ac:dyDescent="0.2">
      <c r="B236" s="433"/>
      <c r="C236" s="433"/>
      <c r="D236" s="434"/>
    </row>
    <row r="237" spans="2:4" ht="13.8" x14ac:dyDescent="0.2">
      <c r="B237" s="433"/>
      <c r="C237" s="433"/>
      <c r="D237" s="434"/>
    </row>
    <row r="238" spans="2:4" ht="13.8" x14ac:dyDescent="0.2">
      <c r="B238" s="433"/>
      <c r="C238" s="433"/>
      <c r="D238" s="434"/>
    </row>
    <row r="239" spans="2:4" ht="13.8" x14ac:dyDescent="0.2">
      <c r="B239" s="433"/>
      <c r="C239" s="433"/>
      <c r="D239" s="434"/>
    </row>
    <row r="240" spans="2:4" ht="13.8" x14ac:dyDescent="0.2">
      <c r="B240" s="433"/>
      <c r="C240" s="433"/>
      <c r="D240" s="434"/>
    </row>
    <row r="241" spans="2:4" ht="13.8" x14ac:dyDescent="0.2">
      <c r="B241" s="433"/>
      <c r="C241" s="433"/>
      <c r="D241" s="434"/>
    </row>
    <row r="242" spans="2:4" ht="13.8" x14ac:dyDescent="0.2">
      <c r="B242" s="433"/>
      <c r="C242" s="433"/>
      <c r="D242" s="434"/>
    </row>
    <row r="243" spans="2:4" ht="13.8" x14ac:dyDescent="0.2">
      <c r="B243" s="433"/>
      <c r="C243" s="433"/>
      <c r="D243" s="434"/>
    </row>
    <row r="244" spans="2:4" ht="13.8" x14ac:dyDescent="0.2">
      <c r="B244" s="433"/>
      <c r="C244" s="433"/>
      <c r="D244" s="434"/>
    </row>
    <row r="245" spans="2:4" ht="13.8" x14ac:dyDescent="0.2">
      <c r="B245" s="433"/>
      <c r="C245" s="433"/>
      <c r="D245" s="434"/>
    </row>
    <row r="246" spans="2:4" ht="13.8" x14ac:dyDescent="0.2">
      <c r="B246" s="433"/>
      <c r="C246" s="433"/>
      <c r="D246" s="434"/>
    </row>
    <row r="247" spans="2:4" ht="13.8" x14ac:dyDescent="0.2">
      <c r="B247" s="433"/>
      <c r="C247" s="433"/>
      <c r="D247" s="434"/>
    </row>
    <row r="248" spans="2:4" ht="13.8" x14ac:dyDescent="0.2">
      <c r="B248" s="433"/>
      <c r="C248" s="433"/>
      <c r="D248" s="434"/>
    </row>
    <row r="249" spans="2:4" ht="13.8" x14ac:dyDescent="0.2">
      <c r="B249" s="433"/>
      <c r="C249" s="433"/>
      <c r="D249" s="434"/>
    </row>
    <row r="250" spans="2:4" ht="13.8" x14ac:dyDescent="0.2">
      <c r="B250" s="433"/>
      <c r="C250" s="433"/>
      <c r="D250" s="434"/>
    </row>
    <row r="251" spans="2:4" ht="13.8" x14ac:dyDescent="0.2">
      <c r="B251" s="433"/>
      <c r="C251" s="433"/>
      <c r="D251" s="434"/>
    </row>
    <row r="252" spans="2:4" ht="13.8" x14ac:dyDescent="0.2">
      <c r="B252" s="433"/>
      <c r="C252" s="433"/>
      <c r="D252" s="434"/>
    </row>
    <row r="253" spans="2:4" ht="13.8" x14ac:dyDescent="0.2">
      <c r="B253" s="433"/>
      <c r="C253" s="433"/>
      <c r="D253" s="434"/>
    </row>
    <row r="254" spans="2:4" ht="13.8" x14ac:dyDescent="0.2">
      <c r="B254" s="433"/>
      <c r="C254" s="433"/>
      <c r="D254" s="434"/>
    </row>
    <row r="255" spans="2:4" ht="13.8" x14ac:dyDescent="0.2">
      <c r="B255" s="433"/>
      <c r="C255" s="433"/>
      <c r="D255" s="434"/>
    </row>
    <row r="256" spans="2:4" ht="13.8" x14ac:dyDescent="0.2">
      <c r="B256" s="433"/>
      <c r="C256" s="433"/>
      <c r="D256" s="434"/>
    </row>
    <row r="257" spans="2:4" ht="13.8" x14ac:dyDescent="0.2">
      <c r="B257" s="433"/>
      <c r="C257" s="433"/>
      <c r="D257" s="434"/>
    </row>
    <row r="258" spans="2:4" ht="13.8" x14ac:dyDescent="0.2">
      <c r="B258" s="433"/>
      <c r="C258" s="433"/>
      <c r="D258" s="434"/>
    </row>
    <row r="259" spans="2:4" ht="13.8" x14ac:dyDescent="0.2">
      <c r="B259" s="433"/>
      <c r="C259" s="433"/>
      <c r="D259" s="434"/>
    </row>
    <row r="260" spans="2:4" ht="13.8" x14ac:dyDescent="0.2">
      <c r="B260" s="433"/>
      <c r="C260" s="433"/>
      <c r="D260" s="434"/>
    </row>
    <row r="261" spans="2:4" ht="13.8" x14ac:dyDescent="0.2">
      <c r="B261" s="433"/>
      <c r="C261" s="433"/>
      <c r="D261" s="434"/>
    </row>
    <row r="262" spans="2:4" ht="13.8" x14ac:dyDescent="0.2">
      <c r="B262" s="433"/>
      <c r="C262" s="433"/>
      <c r="D262" s="434"/>
    </row>
    <row r="263" spans="2:4" ht="13.8" x14ac:dyDescent="0.2">
      <c r="B263" s="433"/>
      <c r="C263" s="433"/>
      <c r="D263" s="434"/>
    </row>
    <row r="264" spans="2:4" ht="13.8" x14ac:dyDescent="0.2">
      <c r="B264" s="433"/>
      <c r="C264" s="433"/>
      <c r="D264" s="434"/>
    </row>
    <row r="265" spans="2:4" ht="13.8" x14ac:dyDescent="0.2">
      <c r="B265" s="433"/>
      <c r="C265" s="433"/>
      <c r="D265" s="434"/>
    </row>
    <row r="266" spans="2:4" ht="13.8" x14ac:dyDescent="0.2">
      <c r="B266" s="433"/>
      <c r="C266" s="433"/>
      <c r="D266" s="434"/>
    </row>
    <row r="267" spans="2:4" ht="13.8" x14ac:dyDescent="0.2">
      <c r="B267" s="433"/>
      <c r="C267" s="433"/>
      <c r="D267" s="434"/>
    </row>
    <row r="268" spans="2:4" ht="13.8" x14ac:dyDescent="0.2">
      <c r="B268" s="433"/>
      <c r="C268" s="433"/>
      <c r="D268" s="434"/>
    </row>
    <row r="269" spans="2:4" ht="13.8" x14ac:dyDescent="0.2">
      <c r="B269" s="433"/>
      <c r="C269" s="433"/>
      <c r="D269" s="434"/>
    </row>
    <row r="270" spans="2:4" ht="13.8" x14ac:dyDescent="0.2">
      <c r="B270" s="433"/>
      <c r="C270" s="433"/>
      <c r="D270" s="434"/>
    </row>
    <row r="271" spans="2:4" ht="13.8" x14ac:dyDescent="0.2">
      <c r="B271" s="433"/>
      <c r="C271" s="433"/>
      <c r="D271" s="434"/>
    </row>
    <row r="272" spans="2:4" ht="13.8" x14ac:dyDescent="0.2">
      <c r="B272" s="433"/>
      <c r="C272" s="433"/>
      <c r="D272" s="434"/>
    </row>
    <row r="273" spans="2:4" ht="13.8" x14ac:dyDescent="0.2">
      <c r="B273" s="433"/>
      <c r="C273" s="433"/>
      <c r="D273" s="434"/>
    </row>
    <row r="274" spans="2:4" ht="13.8" x14ac:dyDescent="0.2">
      <c r="B274" s="433"/>
      <c r="C274" s="433"/>
      <c r="D274" s="434"/>
    </row>
    <row r="275" spans="2:4" ht="13.8" x14ac:dyDescent="0.2">
      <c r="B275" s="433"/>
      <c r="C275" s="433"/>
      <c r="D275" s="434"/>
    </row>
    <row r="276" spans="2:4" ht="13.8" x14ac:dyDescent="0.2">
      <c r="B276" s="433"/>
      <c r="C276" s="433"/>
      <c r="D276" s="434"/>
    </row>
    <row r="277" spans="2:4" ht="13.8" x14ac:dyDescent="0.2">
      <c r="B277" s="433"/>
      <c r="C277" s="433"/>
      <c r="D277" s="434"/>
    </row>
    <row r="278" spans="2:4" ht="13.8" x14ac:dyDescent="0.2">
      <c r="B278" s="433"/>
      <c r="C278" s="433"/>
      <c r="D278" s="434"/>
    </row>
    <row r="279" spans="2:4" ht="13.8" x14ac:dyDescent="0.2">
      <c r="B279" s="433"/>
      <c r="C279" s="433"/>
      <c r="D279" s="434"/>
    </row>
    <row r="280" spans="2:4" ht="13.8" x14ac:dyDescent="0.2">
      <c r="B280" s="433"/>
      <c r="C280" s="433"/>
      <c r="D280" s="434"/>
    </row>
    <row r="281" spans="2:4" ht="13.8" x14ac:dyDescent="0.2">
      <c r="B281" s="433"/>
      <c r="C281" s="433"/>
      <c r="D281" s="434"/>
    </row>
    <row r="282" spans="2:4" ht="13.8" x14ac:dyDescent="0.2">
      <c r="B282" s="433"/>
      <c r="C282" s="433"/>
      <c r="D282" s="434"/>
    </row>
    <row r="283" spans="2:4" ht="13.8" x14ac:dyDescent="0.2">
      <c r="B283" s="433"/>
      <c r="C283" s="433"/>
      <c r="D283" s="434"/>
    </row>
    <row r="284" spans="2:4" ht="13.8" x14ac:dyDescent="0.2">
      <c r="B284" s="433"/>
      <c r="C284" s="433"/>
      <c r="D284" s="434"/>
    </row>
    <row r="285" spans="2:4" ht="13.8" x14ac:dyDescent="0.2">
      <c r="B285" s="433"/>
      <c r="C285" s="433"/>
      <c r="D285" s="434"/>
    </row>
    <row r="286" spans="2:4" ht="13.8" x14ac:dyDescent="0.2">
      <c r="B286" s="433"/>
      <c r="C286" s="433"/>
      <c r="D286" s="434"/>
    </row>
    <row r="287" spans="2:4" ht="13.8" x14ac:dyDescent="0.2">
      <c r="B287" s="433"/>
      <c r="C287" s="433"/>
      <c r="D287" s="434"/>
    </row>
    <row r="288" spans="2:4" ht="13.8" x14ac:dyDescent="0.2">
      <c r="B288" s="433"/>
      <c r="C288" s="433"/>
      <c r="D288" s="434"/>
    </row>
    <row r="289" spans="2:4" ht="13.8" x14ac:dyDescent="0.2">
      <c r="B289" s="433"/>
      <c r="C289" s="433"/>
      <c r="D289" s="434"/>
    </row>
    <row r="290" spans="2:4" ht="13.8" x14ac:dyDescent="0.2">
      <c r="B290" s="433"/>
      <c r="C290" s="433"/>
      <c r="D290" s="434"/>
    </row>
    <row r="291" spans="2:4" ht="13.8" x14ac:dyDescent="0.2">
      <c r="B291" s="433"/>
      <c r="C291" s="433"/>
      <c r="D291" s="434"/>
    </row>
    <row r="292" spans="2:4" ht="13.8" x14ac:dyDescent="0.2">
      <c r="B292" s="433"/>
      <c r="C292" s="433"/>
      <c r="D292" s="434"/>
    </row>
    <row r="293" spans="2:4" ht="13.8" x14ac:dyDescent="0.2">
      <c r="B293" s="433"/>
      <c r="C293" s="433"/>
      <c r="D293" s="434"/>
    </row>
    <row r="294" spans="2:4" ht="13.8" x14ac:dyDescent="0.2">
      <c r="B294" s="433"/>
      <c r="C294" s="433"/>
      <c r="D294" s="434"/>
    </row>
    <row r="295" spans="2:4" ht="13.8" x14ac:dyDescent="0.2">
      <c r="B295" s="433"/>
      <c r="C295" s="433"/>
      <c r="D295" s="434"/>
    </row>
    <row r="296" spans="2:4" ht="13.8" x14ac:dyDescent="0.2">
      <c r="B296" s="433"/>
      <c r="C296" s="433"/>
      <c r="D296" s="434"/>
    </row>
    <row r="297" spans="2:4" ht="13.8" x14ac:dyDescent="0.2">
      <c r="B297" s="433"/>
      <c r="C297" s="433"/>
      <c r="D297" s="434"/>
    </row>
    <row r="298" spans="2:4" ht="13.8" x14ac:dyDescent="0.2">
      <c r="B298" s="433"/>
      <c r="C298" s="433"/>
      <c r="D298" s="434"/>
    </row>
    <row r="299" spans="2:4" ht="13.8" x14ac:dyDescent="0.2">
      <c r="B299" s="433"/>
      <c r="C299" s="433"/>
      <c r="D299" s="434"/>
    </row>
    <row r="300" spans="2:4" ht="13.8" x14ac:dyDescent="0.2">
      <c r="B300" s="433"/>
      <c r="C300" s="433"/>
      <c r="D300" s="434"/>
    </row>
    <row r="301" spans="2:4" ht="13.8" x14ac:dyDescent="0.2">
      <c r="B301" s="433"/>
      <c r="C301" s="433"/>
      <c r="D301" s="434"/>
    </row>
    <row r="302" spans="2:4" ht="13.8" x14ac:dyDescent="0.2">
      <c r="B302" s="433"/>
      <c r="C302" s="433"/>
      <c r="D302" s="434"/>
    </row>
    <row r="303" spans="2:4" ht="13.8" x14ac:dyDescent="0.2">
      <c r="B303" s="433"/>
      <c r="C303" s="433"/>
      <c r="D303" s="434"/>
    </row>
    <row r="304" spans="2:4" ht="13.8" x14ac:dyDescent="0.2">
      <c r="B304" s="433"/>
      <c r="C304" s="433"/>
      <c r="D304" s="434"/>
    </row>
    <row r="305" spans="2:4" ht="13.8" x14ac:dyDescent="0.2">
      <c r="B305" s="433"/>
      <c r="C305" s="433"/>
      <c r="D305" s="434"/>
    </row>
    <row r="306" spans="2:4" ht="13.8" x14ac:dyDescent="0.2">
      <c r="B306" s="433"/>
      <c r="C306" s="433"/>
      <c r="D306" s="434"/>
    </row>
    <row r="307" spans="2:4" ht="13.8" x14ac:dyDescent="0.2">
      <c r="B307" s="433"/>
      <c r="C307" s="433"/>
      <c r="D307" s="434"/>
    </row>
    <row r="308" spans="2:4" ht="13.8" x14ac:dyDescent="0.2">
      <c r="B308" s="433"/>
      <c r="C308" s="433"/>
      <c r="D308" s="434"/>
    </row>
    <row r="309" spans="2:4" ht="13.8" x14ac:dyDescent="0.2">
      <c r="B309" s="433"/>
      <c r="C309" s="433"/>
      <c r="D309" s="434"/>
    </row>
    <row r="310" spans="2:4" ht="13.8" x14ac:dyDescent="0.2">
      <c r="B310" s="433"/>
      <c r="C310" s="433"/>
      <c r="D310" s="434"/>
    </row>
    <row r="311" spans="2:4" ht="13.8" x14ac:dyDescent="0.2">
      <c r="B311" s="433"/>
      <c r="C311" s="433"/>
      <c r="D311" s="434"/>
    </row>
    <row r="312" spans="2:4" ht="13.8" x14ac:dyDescent="0.2">
      <c r="B312" s="433"/>
      <c r="C312" s="433"/>
      <c r="D312" s="434"/>
    </row>
    <row r="313" spans="2:4" ht="13.8" x14ac:dyDescent="0.2">
      <c r="B313" s="433"/>
      <c r="C313" s="433"/>
      <c r="D313" s="434"/>
    </row>
    <row r="314" spans="2:4" ht="13.8" x14ac:dyDescent="0.2">
      <c r="B314" s="433"/>
      <c r="C314" s="433"/>
      <c r="D314" s="434"/>
    </row>
    <row r="315" spans="2:4" ht="13.8" x14ac:dyDescent="0.2">
      <c r="B315" s="433"/>
      <c r="C315" s="433"/>
      <c r="D315" s="434"/>
    </row>
    <row r="316" spans="2:4" ht="13.8" x14ac:dyDescent="0.2">
      <c r="B316" s="433"/>
      <c r="C316" s="433"/>
      <c r="D316" s="434"/>
    </row>
    <row r="317" spans="2:4" ht="13.8" x14ac:dyDescent="0.2">
      <c r="B317" s="433"/>
      <c r="C317" s="433"/>
      <c r="D317" s="434"/>
    </row>
    <row r="318" spans="2:4" ht="13.8" x14ac:dyDescent="0.2">
      <c r="B318" s="433"/>
      <c r="C318" s="433"/>
      <c r="D318" s="434"/>
    </row>
    <row r="319" spans="2:4" ht="13.8" x14ac:dyDescent="0.2">
      <c r="B319" s="433"/>
      <c r="C319" s="433"/>
      <c r="D319" s="434"/>
    </row>
    <row r="320" spans="2:4" ht="13.8" x14ac:dyDescent="0.2">
      <c r="B320" s="433"/>
      <c r="C320" s="433"/>
      <c r="D320" s="434"/>
    </row>
    <row r="321" spans="2:4" ht="13.8" x14ac:dyDescent="0.2">
      <c r="B321" s="433"/>
      <c r="C321" s="433"/>
      <c r="D321" s="434"/>
    </row>
    <row r="322" spans="2:4" ht="13.8" x14ac:dyDescent="0.2">
      <c r="B322" s="433"/>
      <c r="C322" s="433"/>
      <c r="D322" s="434"/>
    </row>
    <row r="323" spans="2:4" ht="13.8" x14ac:dyDescent="0.2">
      <c r="B323" s="433"/>
      <c r="C323" s="433"/>
      <c r="D323" s="434"/>
    </row>
    <row r="324" spans="2:4" ht="13.8" x14ac:dyDescent="0.2">
      <c r="B324" s="433"/>
      <c r="C324" s="433"/>
      <c r="D324" s="434"/>
    </row>
    <row r="325" spans="2:4" ht="13.8" x14ac:dyDescent="0.2">
      <c r="B325" s="433"/>
      <c r="C325" s="433"/>
      <c r="D325" s="434"/>
    </row>
    <row r="326" spans="2:4" ht="13.8" x14ac:dyDescent="0.2">
      <c r="B326" s="433"/>
      <c r="C326" s="433"/>
      <c r="D326" s="434"/>
    </row>
    <row r="327" spans="2:4" ht="13.8" x14ac:dyDescent="0.2">
      <c r="B327" s="433"/>
      <c r="C327" s="433"/>
      <c r="D327" s="434"/>
    </row>
    <row r="328" spans="2:4" ht="13.8" x14ac:dyDescent="0.2">
      <c r="B328" s="433"/>
      <c r="C328" s="433"/>
      <c r="D328" s="434"/>
    </row>
    <row r="329" spans="2:4" ht="13.8" x14ac:dyDescent="0.2">
      <c r="B329" s="433"/>
      <c r="C329" s="433"/>
      <c r="D329" s="434"/>
    </row>
    <row r="330" spans="2:4" ht="13.8" x14ac:dyDescent="0.2">
      <c r="B330" s="433"/>
      <c r="C330" s="433"/>
      <c r="D330" s="434"/>
    </row>
    <row r="331" spans="2:4" ht="13.8" x14ac:dyDescent="0.2">
      <c r="B331" s="433"/>
      <c r="C331" s="433"/>
      <c r="D331" s="434"/>
    </row>
    <row r="332" spans="2:4" ht="13.8" x14ac:dyDescent="0.2">
      <c r="B332" s="433"/>
      <c r="C332" s="433"/>
      <c r="D332" s="434"/>
    </row>
    <row r="333" spans="2:4" ht="13.8" x14ac:dyDescent="0.2">
      <c r="B333" s="433"/>
      <c r="C333" s="433"/>
      <c r="D333" s="434"/>
    </row>
    <row r="334" spans="2:4" ht="13.8" x14ac:dyDescent="0.2">
      <c r="B334" s="433"/>
      <c r="C334" s="433"/>
      <c r="D334" s="434"/>
    </row>
    <row r="335" spans="2:4" ht="13.8" x14ac:dyDescent="0.2">
      <c r="B335" s="433"/>
      <c r="C335" s="433"/>
      <c r="D335" s="434"/>
    </row>
    <row r="336" spans="2:4" ht="13.8" x14ac:dyDescent="0.2">
      <c r="B336" s="433"/>
      <c r="C336" s="433"/>
      <c r="D336" s="434"/>
    </row>
    <row r="337" spans="2:4" ht="13.8" x14ac:dyDescent="0.2">
      <c r="B337" s="433"/>
      <c r="C337" s="433"/>
      <c r="D337" s="434"/>
    </row>
    <row r="338" spans="2:4" ht="13.8" x14ac:dyDescent="0.2">
      <c r="B338" s="433"/>
      <c r="C338" s="433"/>
      <c r="D338" s="434"/>
    </row>
    <row r="339" spans="2:4" ht="13.8" x14ac:dyDescent="0.2">
      <c r="B339" s="433"/>
      <c r="C339" s="433"/>
      <c r="D339" s="434"/>
    </row>
    <row r="340" spans="2:4" ht="13.8" x14ac:dyDescent="0.2">
      <c r="B340" s="433"/>
      <c r="C340" s="433"/>
      <c r="D340" s="434"/>
    </row>
    <row r="341" spans="2:4" ht="13.8" x14ac:dyDescent="0.2">
      <c r="B341" s="433"/>
      <c r="C341" s="433"/>
      <c r="D341" s="434"/>
    </row>
    <row r="342" spans="2:4" ht="13.8" x14ac:dyDescent="0.2">
      <c r="B342" s="433"/>
      <c r="C342" s="433"/>
      <c r="D342" s="434"/>
    </row>
    <row r="343" spans="2:4" ht="13.8" x14ac:dyDescent="0.2">
      <c r="B343" s="433"/>
      <c r="C343" s="433"/>
      <c r="D343" s="434"/>
    </row>
    <row r="344" spans="2:4" ht="13.8" x14ac:dyDescent="0.2">
      <c r="B344" s="433"/>
      <c r="C344" s="433"/>
      <c r="D344" s="434"/>
    </row>
    <row r="345" spans="2:4" ht="13.8" x14ac:dyDescent="0.2">
      <c r="B345" s="433"/>
      <c r="C345" s="433"/>
      <c r="D345" s="434"/>
    </row>
    <row r="346" spans="2:4" ht="13.8" x14ac:dyDescent="0.2">
      <c r="B346" s="433"/>
      <c r="C346" s="433"/>
      <c r="D346" s="434"/>
    </row>
    <row r="347" spans="2:4" ht="13.8" x14ac:dyDescent="0.2">
      <c r="B347" s="433"/>
      <c r="C347" s="433"/>
      <c r="D347" s="434"/>
    </row>
    <row r="348" spans="2:4" ht="13.8" x14ac:dyDescent="0.2">
      <c r="B348" s="433"/>
      <c r="C348" s="433"/>
      <c r="D348" s="434"/>
    </row>
    <row r="349" spans="2:4" ht="13.8" x14ac:dyDescent="0.2">
      <c r="B349" s="433"/>
      <c r="C349" s="433"/>
      <c r="D349" s="434"/>
    </row>
    <row r="350" spans="2:4" ht="13.8" x14ac:dyDescent="0.2">
      <c r="B350" s="433"/>
      <c r="C350" s="433"/>
      <c r="D350" s="434"/>
    </row>
    <row r="351" spans="2:4" ht="13.8" x14ac:dyDescent="0.2">
      <c r="B351" s="433"/>
      <c r="C351" s="433"/>
      <c r="D351" s="434"/>
    </row>
    <row r="352" spans="2:4" ht="13.8" x14ac:dyDescent="0.2">
      <c r="B352" s="433"/>
      <c r="C352" s="433"/>
      <c r="D352" s="434"/>
    </row>
    <row r="353" spans="2:4" ht="13.8" x14ac:dyDescent="0.2">
      <c r="B353" s="433"/>
      <c r="C353" s="433"/>
      <c r="D353" s="434"/>
    </row>
    <row r="354" spans="2:4" ht="13.8" x14ac:dyDescent="0.2">
      <c r="B354" s="433"/>
      <c r="C354" s="433"/>
      <c r="D354" s="434"/>
    </row>
    <row r="355" spans="2:4" ht="13.8" x14ac:dyDescent="0.2">
      <c r="B355" s="433"/>
      <c r="C355" s="433"/>
      <c r="D355" s="434"/>
    </row>
    <row r="356" spans="2:4" ht="13.8" x14ac:dyDescent="0.2">
      <c r="B356" s="433"/>
      <c r="C356" s="433"/>
      <c r="D356" s="434"/>
    </row>
    <row r="357" spans="2:4" ht="13.8" x14ac:dyDescent="0.2">
      <c r="B357" s="433"/>
      <c r="C357" s="433"/>
      <c r="D357" s="434"/>
    </row>
    <row r="358" spans="2:4" ht="13.8" x14ac:dyDescent="0.2">
      <c r="B358" s="433"/>
      <c r="C358" s="433"/>
      <c r="D358" s="434"/>
    </row>
    <row r="359" spans="2:4" ht="13.8" x14ac:dyDescent="0.2">
      <c r="B359" s="433"/>
      <c r="C359" s="433"/>
      <c r="D359" s="434"/>
    </row>
    <row r="360" spans="2:4" ht="13.8" x14ac:dyDescent="0.2">
      <c r="B360" s="433"/>
      <c r="C360" s="433"/>
      <c r="D360" s="434"/>
    </row>
    <row r="361" spans="2:4" ht="13.8" x14ac:dyDescent="0.2">
      <c r="B361" s="433"/>
      <c r="C361" s="433"/>
      <c r="D361" s="434"/>
    </row>
    <row r="362" spans="2:4" ht="13.8" x14ac:dyDescent="0.2">
      <c r="B362" s="433"/>
      <c r="C362" s="433"/>
      <c r="D362" s="434"/>
    </row>
    <row r="363" spans="2:4" ht="13.8" x14ac:dyDescent="0.2">
      <c r="B363" s="433"/>
      <c r="C363" s="433"/>
      <c r="D363" s="434"/>
    </row>
    <row r="364" spans="2:4" ht="13.8" x14ac:dyDescent="0.2">
      <c r="B364" s="433"/>
      <c r="C364" s="433"/>
      <c r="D364" s="434"/>
    </row>
    <row r="365" spans="2:4" ht="13.8" x14ac:dyDescent="0.2">
      <c r="B365" s="433"/>
      <c r="C365" s="433"/>
      <c r="D365" s="434"/>
    </row>
    <row r="366" spans="2:4" ht="13.8" x14ac:dyDescent="0.2">
      <c r="B366" s="433"/>
      <c r="C366" s="433"/>
      <c r="D366" s="434"/>
    </row>
    <row r="367" spans="2:4" ht="13.8" x14ac:dyDescent="0.2">
      <c r="B367" s="433"/>
      <c r="C367" s="433"/>
      <c r="D367" s="434"/>
    </row>
    <row r="368" spans="2:4" ht="13.8" x14ac:dyDescent="0.2">
      <c r="B368" s="433"/>
      <c r="C368" s="433"/>
      <c r="D368" s="434"/>
    </row>
    <row r="369" spans="2:4" ht="13.8" x14ac:dyDescent="0.2">
      <c r="B369" s="433"/>
      <c r="C369" s="433"/>
      <c r="D369" s="434"/>
    </row>
    <row r="370" spans="2:4" ht="13.8" x14ac:dyDescent="0.2">
      <c r="B370" s="433"/>
      <c r="C370" s="433"/>
      <c r="D370" s="434"/>
    </row>
    <row r="371" spans="2:4" ht="13.8" x14ac:dyDescent="0.2">
      <c r="B371" s="433"/>
      <c r="C371" s="433"/>
      <c r="D371" s="434"/>
    </row>
    <row r="372" spans="2:4" ht="13.8" x14ac:dyDescent="0.2">
      <c r="B372" s="433"/>
      <c r="C372" s="433"/>
      <c r="D372" s="434"/>
    </row>
    <row r="373" spans="2:4" ht="13.8" x14ac:dyDescent="0.2">
      <c r="B373" s="433"/>
      <c r="C373" s="433"/>
      <c r="D373" s="434"/>
    </row>
    <row r="374" spans="2:4" ht="13.8" x14ac:dyDescent="0.2">
      <c r="B374" s="433"/>
      <c r="C374" s="433"/>
      <c r="D374" s="434"/>
    </row>
    <row r="375" spans="2:4" ht="13.8" x14ac:dyDescent="0.2">
      <c r="B375" s="433"/>
      <c r="C375" s="433"/>
      <c r="D375" s="434"/>
    </row>
    <row r="376" spans="2:4" ht="13.8" x14ac:dyDescent="0.2">
      <c r="B376" s="433"/>
      <c r="C376" s="433"/>
      <c r="D376" s="434"/>
    </row>
    <row r="377" spans="2:4" ht="13.8" x14ac:dyDescent="0.2">
      <c r="B377" s="433"/>
      <c r="C377" s="433"/>
      <c r="D377" s="434"/>
    </row>
    <row r="378" spans="2:4" ht="13.8" x14ac:dyDescent="0.2">
      <c r="B378" s="433"/>
      <c r="C378" s="433"/>
      <c r="D378" s="434"/>
    </row>
    <row r="379" spans="2:4" ht="13.8" x14ac:dyDescent="0.2">
      <c r="B379" s="433"/>
      <c r="C379" s="433"/>
      <c r="D379" s="434"/>
    </row>
    <row r="380" spans="2:4" ht="13.8" x14ac:dyDescent="0.2">
      <c r="B380" s="433"/>
      <c r="C380" s="433"/>
      <c r="D380" s="434"/>
    </row>
    <row r="381" spans="2:4" ht="13.8" x14ac:dyDescent="0.2">
      <c r="B381" s="433"/>
      <c r="C381" s="433"/>
      <c r="D381" s="434"/>
    </row>
    <row r="382" spans="2:4" ht="13.8" x14ac:dyDescent="0.2">
      <c r="B382" s="433"/>
      <c r="C382" s="433"/>
      <c r="D382" s="434"/>
    </row>
    <row r="383" spans="2:4" ht="13.8" x14ac:dyDescent="0.2">
      <c r="B383" s="433"/>
      <c r="C383" s="433"/>
      <c r="D383" s="434"/>
    </row>
    <row r="384" spans="2:4" ht="13.8" x14ac:dyDescent="0.2">
      <c r="B384" s="433"/>
      <c r="C384" s="433"/>
      <c r="D384" s="434"/>
    </row>
    <row r="385" spans="2:4" ht="13.8" x14ac:dyDescent="0.2">
      <c r="B385" s="433"/>
      <c r="C385" s="433"/>
      <c r="D385" s="434"/>
    </row>
    <row r="386" spans="2:4" ht="13.8" x14ac:dyDescent="0.2">
      <c r="B386" s="433"/>
      <c r="C386" s="433"/>
      <c r="D386" s="434"/>
    </row>
    <row r="387" spans="2:4" ht="13.8" x14ac:dyDescent="0.2">
      <c r="B387" s="433"/>
      <c r="C387" s="433"/>
      <c r="D387" s="434"/>
    </row>
    <row r="388" spans="2:4" ht="13.8" x14ac:dyDescent="0.2">
      <c r="B388" s="433"/>
      <c r="C388" s="433"/>
      <c r="D388" s="434"/>
    </row>
    <row r="389" spans="2:4" ht="13.8" x14ac:dyDescent="0.2">
      <c r="B389" s="433"/>
      <c r="C389" s="433"/>
      <c r="D389" s="434"/>
    </row>
    <row r="390" spans="2:4" ht="13.8" x14ac:dyDescent="0.2">
      <c r="B390" s="433"/>
      <c r="C390" s="433"/>
      <c r="D390" s="434"/>
    </row>
    <row r="391" spans="2:4" ht="13.8" x14ac:dyDescent="0.2">
      <c r="B391" s="433"/>
      <c r="C391" s="433"/>
      <c r="D391" s="434"/>
    </row>
    <row r="392" spans="2:4" ht="13.8" x14ac:dyDescent="0.2">
      <c r="B392" s="433"/>
      <c r="C392" s="433"/>
      <c r="D392" s="434"/>
    </row>
    <row r="393" spans="2:4" ht="13.8" x14ac:dyDescent="0.2">
      <c r="B393" s="433"/>
      <c r="C393" s="433"/>
      <c r="D393" s="434"/>
    </row>
    <row r="394" spans="2:4" ht="13.8" x14ac:dyDescent="0.2">
      <c r="B394" s="433"/>
      <c r="C394" s="433"/>
      <c r="D394" s="434"/>
    </row>
    <row r="395" spans="2:4" ht="13.8" x14ac:dyDescent="0.2">
      <c r="B395" s="433"/>
      <c r="C395" s="433"/>
      <c r="D395" s="434"/>
    </row>
    <row r="396" spans="2:4" ht="13.8" x14ac:dyDescent="0.2">
      <c r="B396" s="433"/>
      <c r="C396" s="433"/>
      <c r="D396" s="434"/>
    </row>
    <row r="397" spans="2:4" ht="13.8" x14ac:dyDescent="0.2">
      <c r="B397" s="433"/>
      <c r="C397" s="433"/>
      <c r="D397" s="434"/>
    </row>
    <row r="398" spans="2:4" ht="13.8" x14ac:dyDescent="0.2">
      <c r="B398" s="433"/>
      <c r="C398" s="433"/>
      <c r="D398" s="434"/>
    </row>
    <row r="399" spans="2:4" ht="13.8" x14ac:dyDescent="0.2">
      <c r="B399" s="433"/>
      <c r="C399" s="433"/>
      <c r="D399" s="434"/>
    </row>
    <row r="400" spans="2:4" ht="13.8" x14ac:dyDescent="0.2">
      <c r="B400" s="433"/>
      <c r="C400" s="433"/>
      <c r="D400" s="434"/>
    </row>
    <row r="401" spans="2:4" ht="13.8" x14ac:dyDescent="0.2">
      <c r="B401" s="433"/>
      <c r="C401" s="433"/>
      <c r="D401" s="434"/>
    </row>
    <row r="402" spans="2:4" ht="13.8" x14ac:dyDescent="0.2">
      <c r="B402" s="433"/>
      <c r="C402" s="433"/>
      <c r="D402" s="434"/>
    </row>
    <row r="403" spans="2:4" ht="13.8" x14ac:dyDescent="0.2">
      <c r="B403" s="433"/>
      <c r="C403" s="433"/>
      <c r="D403" s="434"/>
    </row>
    <row r="404" spans="2:4" ht="13.8" x14ac:dyDescent="0.2">
      <c r="B404" s="433"/>
      <c r="C404" s="433"/>
      <c r="D404" s="434"/>
    </row>
    <row r="405" spans="2:4" ht="13.8" x14ac:dyDescent="0.2">
      <c r="B405" s="433"/>
      <c r="C405" s="433"/>
      <c r="D405" s="434"/>
    </row>
    <row r="406" spans="2:4" ht="13.8" x14ac:dyDescent="0.2">
      <c r="B406" s="433"/>
      <c r="C406" s="433"/>
      <c r="D406" s="434"/>
    </row>
    <row r="407" spans="2:4" ht="13.8" x14ac:dyDescent="0.2">
      <c r="B407" s="433"/>
      <c r="C407" s="433"/>
      <c r="D407" s="434"/>
    </row>
    <row r="408" spans="2:4" ht="13.8" x14ac:dyDescent="0.2">
      <c r="B408" s="433"/>
      <c r="C408" s="433"/>
      <c r="D408" s="434"/>
    </row>
    <row r="409" spans="2:4" ht="13.8" x14ac:dyDescent="0.2">
      <c r="B409" s="433"/>
      <c r="C409" s="433"/>
      <c r="D409" s="434"/>
    </row>
    <row r="410" spans="2:4" ht="13.8" x14ac:dyDescent="0.2">
      <c r="B410" s="433"/>
      <c r="C410" s="433"/>
      <c r="D410" s="434"/>
    </row>
    <row r="411" spans="2:4" ht="13.8" x14ac:dyDescent="0.2">
      <c r="B411" s="433"/>
      <c r="C411" s="433"/>
      <c r="D411" s="434"/>
    </row>
    <row r="412" spans="2:4" ht="13.8" x14ac:dyDescent="0.2">
      <c r="B412" s="433"/>
      <c r="C412" s="433"/>
      <c r="D412" s="434"/>
    </row>
    <row r="413" spans="2:4" ht="13.8" x14ac:dyDescent="0.2">
      <c r="B413" s="433"/>
      <c r="C413" s="433"/>
      <c r="D413" s="434"/>
    </row>
    <row r="414" spans="2:4" ht="13.8" x14ac:dyDescent="0.2">
      <c r="B414" s="433"/>
      <c r="C414" s="433"/>
      <c r="D414" s="434"/>
    </row>
    <row r="415" spans="2:4" ht="13.8" x14ac:dyDescent="0.2">
      <c r="B415" s="433"/>
      <c r="C415" s="433"/>
      <c r="D415" s="434"/>
    </row>
    <row r="416" spans="2:4" ht="13.8" x14ac:dyDescent="0.2">
      <c r="B416" s="433"/>
      <c r="C416" s="433"/>
      <c r="D416" s="434"/>
    </row>
    <row r="417" spans="2:4" ht="13.8" x14ac:dyDescent="0.2">
      <c r="B417" s="433"/>
      <c r="C417" s="433"/>
      <c r="D417" s="434"/>
    </row>
    <row r="418" spans="2:4" ht="13.8" x14ac:dyDescent="0.2">
      <c r="B418" s="433"/>
      <c r="C418" s="433"/>
      <c r="D418" s="434"/>
    </row>
    <row r="419" spans="2:4" ht="13.8" x14ac:dyDescent="0.2">
      <c r="B419" s="433"/>
      <c r="C419" s="433"/>
      <c r="D419" s="434"/>
    </row>
    <row r="420" spans="2:4" ht="13.8" x14ac:dyDescent="0.2">
      <c r="B420" s="433"/>
      <c r="C420" s="433"/>
      <c r="D420" s="434"/>
    </row>
    <row r="421" spans="2:4" ht="13.8" x14ac:dyDescent="0.2">
      <c r="B421" s="433"/>
      <c r="C421" s="433"/>
      <c r="D421" s="434"/>
    </row>
    <row r="422" spans="2:4" ht="13.8" x14ac:dyDescent="0.2">
      <c r="B422" s="433"/>
      <c r="C422" s="433"/>
      <c r="D422" s="434"/>
    </row>
    <row r="423" spans="2:4" ht="13.8" x14ac:dyDescent="0.2">
      <c r="B423" s="433"/>
      <c r="C423" s="433"/>
      <c r="D423" s="434"/>
    </row>
    <row r="424" spans="2:4" ht="13.8" x14ac:dyDescent="0.2">
      <c r="B424" s="433"/>
      <c r="C424" s="433"/>
      <c r="D424" s="434"/>
    </row>
    <row r="425" spans="2:4" ht="13.8" x14ac:dyDescent="0.2">
      <c r="B425" s="433"/>
      <c r="C425" s="433"/>
      <c r="D425" s="434"/>
    </row>
    <row r="426" spans="2:4" ht="13.8" x14ac:dyDescent="0.2">
      <c r="B426" s="433"/>
      <c r="C426" s="433"/>
      <c r="D426" s="434"/>
    </row>
    <row r="427" spans="2:4" ht="13.8" x14ac:dyDescent="0.2">
      <c r="B427" s="433"/>
      <c r="C427" s="433"/>
      <c r="D427" s="434"/>
    </row>
    <row r="428" spans="2:4" ht="13.8" x14ac:dyDescent="0.2">
      <c r="B428" s="433"/>
      <c r="C428" s="433"/>
      <c r="D428" s="434"/>
    </row>
    <row r="429" spans="2:4" ht="13.8" x14ac:dyDescent="0.2">
      <c r="B429" s="433"/>
      <c r="C429" s="433"/>
      <c r="D429" s="434"/>
    </row>
    <row r="430" spans="2:4" ht="13.8" x14ac:dyDescent="0.2">
      <c r="B430" s="433"/>
      <c r="C430" s="433"/>
      <c r="D430" s="434"/>
    </row>
    <row r="431" spans="2:4" ht="13.8" x14ac:dyDescent="0.2">
      <c r="B431" s="433"/>
      <c r="C431" s="433"/>
      <c r="D431" s="434"/>
    </row>
    <row r="432" spans="2:4" ht="13.8" x14ac:dyDescent="0.2">
      <c r="B432" s="433"/>
      <c r="C432" s="433"/>
      <c r="D432" s="434"/>
    </row>
    <row r="433" spans="2:4" ht="13.8" x14ac:dyDescent="0.2">
      <c r="B433" s="433"/>
      <c r="C433" s="433"/>
      <c r="D433" s="434"/>
    </row>
    <row r="434" spans="2:4" ht="13.8" x14ac:dyDescent="0.2">
      <c r="B434" s="433"/>
      <c r="C434" s="433"/>
      <c r="D434" s="434"/>
    </row>
    <row r="435" spans="2:4" ht="13.8" x14ac:dyDescent="0.2">
      <c r="B435" s="433"/>
      <c r="C435" s="433"/>
      <c r="D435" s="434"/>
    </row>
    <row r="436" spans="2:4" ht="13.8" x14ac:dyDescent="0.2">
      <c r="B436" s="433"/>
      <c r="C436" s="433"/>
      <c r="D436" s="434"/>
    </row>
    <row r="437" spans="2:4" ht="13.8" x14ac:dyDescent="0.2">
      <c r="B437" s="433"/>
      <c r="C437" s="433"/>
      <c r="D437" s="434"/>
    </row>
    <row r="438" spans="2:4" ht="13.8" x14ac:dyDescent="0.2">
      <c r="B438" s="433"/>
      <c r="C438" s="433"/>
      <c r="D438" s="434"/>
    </row>
    <row r="439" spans="2:4" ht="13.8" x14ac:dyDescent="0.2">
      <c r="B439" s="433"/>
      <c r="C439" s="433"/>
      <c r="D439" s="434"/>
    </row>
    <row r="440" spans="2:4" ht="13.8" x14ac:dyDescent="0.2">
      <c r="B440" s="433"/>
      <c r="C440" s="433"/>
      <c r="D440" s="434"/>
    </row>
    <row r="441" spans="2:4" ht="13.8" x14ac:dyDescent="0.2">
      <c r="B441" s="433"/>
      <c r="C441" s="433"/>
      <c r="D441" s="434"/>
    </row>
    <row r="442" spans="2:4" ht="13.8" x14ac:dyDescent="0.2">
      <c r="B442" s="433"/>
      <c r="C442" s="433"/>
      <c r="D442" s="434"/>
    </row>
    <row r="443" spans="2:4" ht="13.8" x14ac:dyDescent="0.2">
      <c r="B443" s="433"/>
      <c r="C443" s="433"/>
      <c r="D443" s="434"/>
    </row>
    <row r="444" spans="2:4" ht="13.8" x14ac:dyDescent="0.2">
      <c r="B444" s="433"/>
      <c r="C444" s="433"/>
      <c r="D444" s="434"/>
    </row>
    <row r="445" spans="2:4" ht="13.8" x14ac:dyDescent="0.2">
      <c r="B445" s="433"/>
      <c r="C445" s="433"/>
      <c r="D445" s="434"/>
    </row>
    <row r="446" spans="2:4" ht="13.8" x14ac:dyDescent="0.2">
      <c r="B446" s="433"/>
      <c r="C446" s="433"/>
      <c r="D446" s="434"/>
    </row>
    <row r="447" spans="2:4" ht="13.8" x14ac:dyDescent="0.2">
      <c r="B447" s="433"/>
      <c r="C447" s="433"/>
      <c r="D447" s="434"/>
    </row>
    <row r="448" spans="2:4" ht="13.8" x14ac:dyDescent="0.2">
      <c r="B448" s="433"/>
      <c r="C448" s="433"/>
      <c r="D448" s="434"/>
    </row>
    <row r="449" spans="2:4" ht="13.8" x14ac:dyDescent="0.2">
      <c r="B449" s="433"/>
      <c r="C449" s="433"/>
      <c r="D449" s="434"/>
    </row>
    <row r="450" spans="2:4" ht="13.8" x14ac:dyDescent="0.2">
      <c r="B450" s="433"/>
      <c r="C450" s="433"/>
      <c r="D450" s="434"/>
    </row>
    <row r="451" spans="2:4" ht="13.8" x14ac:dyDescent="0.2">
      <c r="B451" s="433"/>
      <c r="C451" s="433"/>
      <c r="D451" s="434"/>
    </row>
    <row r="452" spans="2:4" ht="13.8" x14ac:dyDescent="0.2">
      <c r="B452" s="433"/>
      <c r="C452" s="433"/>
      <c r="D452" s="434"/>
    </row>
    <row r="453" spans="2:4" ht="13.8" x14ac:dyDescent="0.2">
      <c r="B453" s="433"/>
      <c r="C453" s="433"/>
      <c r="D453" s="434"/>
    </row>
    <row r="454" spans="2:4" ht="13.8" x14ac:dyDescent="0.2">
      <c r="B454" s="433"/>
      <c r="C454" s="433"/>
      <c r="D454" s="434"/>
    </row>
    <row r="455" spans="2:4" ht="13.8" x14ac:dyDescent="0.2">
      <c r="B455" s="433"/>
      <c r="C455" s="433"/>
      <c r="D455" s="434"/>
    </row>
    <row r="456" spans="2:4" ht="13.8" x14ac:dyDescent="0.2">
      <c r="B456" s="433"/>
      <c r="C456" s="433"/>
      <c r="D456" s="434"/>
    </row>
    <row r="457" spans="2:4" ht="13.8" x14ac:dyDescent="0.2">
      <c r="B457" s="433"/>
      <c r="C457" s="433"/>
      <c r="D457" s="434"/>
    </row>
    <row r="458" spans="2:4" ht="13.8" x14ac:dyDescent="0.2">
      <c r="B458" s="433"/>
      <c r="C458" s="433"/>
      <c r="D458" s="434"/>
    </row>
    <row r="459" spans="2:4" ht="13.8" x14ac:dyDescent="0.2">
      <c r="B459" s="433"/>
      <c r="C459" s="433"/>
      <c r="D459" s="434"/>
    </row>
    <row r="460" spans="2:4" ht="13.8" x14ac:dyDescent="0.2">
      <c r="B460" s="433"/>
      <c r="C460" s="433"/>
      <c r="D460" s="434"/>
    </row>
    <row r="461" spans="2:4" ht="13.8" x14ac:dyDescent="0.2">
      <c r="B461" s="433"/>
      <c r="C461" s="433"/>
      <c r="D461" s="434"/>
    </row>
    <row r="462" spans="2:4" ht="13.8" x14ac:dyDescent="0.2">
      <c r="B462" s="433"/>
      <c r="C462" s="433"/>
      <c r="D462" s="434"/>
    </row>
    <row r="463" spans="2:4" ht="13.8" x14ac:dyDescent="0.2">
      <c r="B463" s="433"/>
      <c r="C463" s="433"/>
      <c r="D463" s="434"/>
    </row>
    <row r="464" spans="2:4" ht="13.8" x14ac:dyDescent="0.2">
      <c r="B464" s="433"/>
      <c r="C464" s="433"/>
      <c r="D464" s="434"/>
    </row>
    <row r="465" spans="2:4" ht="13.8" x14ac:dyDescent="0.2">
      <c r="B465" s="433"/>
      <c r="C465" s="433"/>
      <c r="D465" s="434"/>
    </row>
    <row r="466" spans="2:4" ht="13.8" x14ac:dyDescent="0.2">
      <c r="B466" s="433"/>
      <c r="C466" s="433"/>
      <c r="D466" s="434"/>
    </row>
    <row r="467" spans="2:4" ht="13.8" x14ac:dyDescent="0.2">
      <c r="B467" s="433"/>
      <c r="C467" s="433"/>
      <c r="D467" s="434"/>
    </row>
    <row r="468" spans="2:4" ht="13.8" x14ac:dyDescent="0.2">
      <c r="B468" s="433"/>
      <c r="C468" s="433"/>
      <c r="D468" s="434"/>
    </row>
    <row r="469" spans="2:4" ht="13.8" x14ac:dyDescent="0.2">
      <c r="B469" s="433"/>
      <c r="C469" s="433"/>
      <c r="D469" s="434"/>
    </row>
    <row r="470" spans="2:4" ht="13.8" x14ac:dyDescent="0.2">
      <c r="B470" s="433"/>
      <c r="C470" s="433"/>
      <c r="D470" s="434"/>
    </row>
    <row r="471" spans="2:4" ht="13.8" x14ac:dyDescent="0.2">
      <c r="B471" s="433"/>
      <c r="C471" s="433"/>
      <c r="D471" s="434"/>
    </row>
    <row r="472" spans="2:4" ht="13.8" x14ac:dyDescent="0.2">
      <c r="B472" s="433"/>
      <c r="C472" s="433"/>
      <c r="D472" s="434"/>
    </row>
    <row r="473" spans="2:4" ht="13.8" x14ac:dyDescent="0.2">
      <c r="B473" s="433"/>
      <c r="C473" s="433"/>
      <c r="D473" s="434"/>
    </row>
    <row r="474" spans="2:4" ht="13.8" x14ac:dyDescent="0.2">
      <c r="B474" s="433"/>
      <c r="C474" s="433"/>
      <c r="D474" s="434"/>
    </row>
    <row r="475" spans="2:4" ht="13.8" x14ac:dyDescent="0.2">
      <c r="B475" s="433"/>
      <c r="C475" s="433"/>
      <c r="D475" s="434"/>
    </row>
    <row r="476" spans="2:4" ht="13.8" x14ac:dyDescent="0.2">
      <c r="B476" s="433"/>
      <c r="C476" s="433"/>
      <c r="D476" s="434"/>
    </row>
    <row r="477" spans="2:4" ht="13.8" x14ac:dyDescent="0.2">
      <c r="B477" s="433"/>
      <c r="C477" s="433"/>
      <c r="D477" s="434"/>
    </row>
    <row r="478" spans="2:4" ht="13.8" x14ac:dyDescent="0.2">
      <c r="B478" s="433"/>
      <c r="C478" s="433"/>
      <c r="D478" s="434"/>
    </row>
    <row r="479" spans="2:4" ht="13.8" x14ac:dyDescent="0.2">
      <c r="B479" s="433"/>
      <c r="C479" s="433"/>
      <c r="D479" s="434"/>
    </row>
    <row r="480" spans="2:4" ht="13.8" x14ac:dyDescent="0.2">
      <c r="B480" s="433"/>
      <c r="C480" s="433"/>
      <c r="D480" s="434"/>
    </row>
    <row r="481" spans="2:4" ht="13.8" x14ac:dyDescent="0.2">
      <c r="B481" s="433"/>
      <c r="C481" s="433"/>
      <c r="D481" s="434"/>
    </row>
    <row r="482" spans="2:4" ht="13.8" x14ac:dyDescent="0.2">
      <c r="B482" s="433"/>
      <c r="C482" s="433"/>
      <c r="D482" s="434"/>
    </row>
    <row r="483" spans="2:4" ht="13.8" x14ac:dyDescent="0.2">
      <c r="B483" s="433"/>
      <c r="C483" s="433"/>
      <c r="D483" s="434"/>
    </row>
    <row r="484" spans="2:4" ht="13.8" x14ac:dyDescent="0.2">
      <c r="B484" s="433"/>
      <c r="C484" s="433"/>
      <c r="D484" s="434"/>
    </row>
    <row r="485" spans="2:4" ht="13.8" x14ac:dyDescent="0.2">
      <c r="B485" s="433"/>
      <c r="C485" s="433"/>
      <c r="D485" s="434"/>
    </row>
    <row r="486" spans="2:4" ht="13.8" x14ac:dyDescent="0.2">
      <c r="B486" s="433"/>
      <c r="C486" s="433"/>
      <c r="D486" s="434"/>
    </row>
    <row r="487" spans="2:4" ht="13.8" x14ac:dyDescent="0.2">
      <c r="B487" s="433"/>
      <c r="C487" s="433"/>
      <c r="D487" s="434"/>
    </row>
    <row r="488" spans="2:4" ht="13.8" x14ac:dyDescent="0.2">
      <c r="B488" s="433"/>
      <c r="C488" s="433"/>
      <c r="D488" s="434"/>
    </row>
    <row r="489" spans="2:4" ht="13.8" x14ac:dyDescent="0.2">
      <c r="B489" s="433"/>
      <c r="C489" s="433"/>
      <c r="D489" s="434"/>
    </row>
    <row r="490" spans="2:4" ht="13.8" x14ac:dyDescent="0.2">
      <c r="B490" s="433"/>
      <c r="C490" s="433"/>
      <c r="D490" s="434"/>
    </row>
    <row r="491" spans="2:4" ht="13.8" x14ac:dyDescent="0.2">
      <c r="B491" s="433"/>
      <c r="C491" s="433"/>
      <c r="D491" s="434"/>
    </row>
    <row r="492" spans="2:4" ht="13.8" x14ac:dyDescent="0.2">
      <c r="B492" s="433"/>
      <c r="C492" s="433"/>
      <c r="D492" s="434"/>
    </row>
    <row r="493" spans="2:4" ht="13.8" x14ac:dyDescent="0.2">
      <c r="B493" s="433"/>
      <c r="C493" s="433"/>
      <c r="D493" s="434"/>
    </row>
    <row r="494" spans="2:4" ht="13.8" x14ac:dyDescent="0.2">
      <c r="B494" s="433"/>
      <c r="C494" s="433"/>
      <c r="D494" s="434"/>
    </row>
    <row r="495" spans="2:4" ht="13.8" x14ac:dyDescent="0.2">
      <c r="B495" s="433"/>
      <c r="C495" s="433"/>
      <c r="D495" s="434"/>
    </row>
    <row r="496" spans="2:4" ht="13.8" x14ac:dyDescent="0.2">
      <c r="B496" s="433"/>
      <c r="C496" s="433"/>
      <c r="D496" s="434"/>
    </row>
    <row r="497" spans="2:4" ht="13.8" x14ac:dyDescent="0.2">
      <c r="B497" s="433"/>
      <c r="C497" s="433"/>
      <c r="D497" s="434"/>
    </row>
    <row r="498" spans="2:4" ht="13.8" x14ac:dyDescent="0.2">
      <c r="B498" s="433"/>
      <c r="C498" s="433"/>
      <c r="D498" s="434"/>
    </row>
    <row r="499" spans="2:4" ht="13.8" x14ac:dyDescent="0.2">
      <c r="B499" s="433"/>
      <c r="C499" s="433"/>
      <c r="D499" s="434"/>
    </row>
    <row r="500" spans="2:4" ht="13.8" x14ac:dyDescent="0.2">
      <c r="B500" s="433"/>
      <c r="C500" s="433"/>
      <c r="D500" s="434"/>
    </row>
    <row r="501" spans="2:4" ht="13.8" x14ac:dyDescent="0.2">
      <c r="B501" s="433"/>
      <c r="C501" s="433"/>
      <c r="D501" s="434"/>
    </row>
    <row r="502" spans="2:4" ht="13.8" x14ac:dyDescent="0.2">
      <c r="B502" s="433"/>
      <c r="C502" s="433"/>
      <c r="D502" s="434"/>
    </row>
    <row r="503" spans="2:4" ht="13.8" x14ac:dyDescent="0.2">
      <c r="B503" s="433"/>
      <c r="C503" s="433"/>
      <c r="D503" s="434"/>
    </row>
    <row r="504" spans="2:4" ht="13.8" x14ac:dyDescent="0.2">
      <c r="B504" s="433"/>
      <c r="C504" s="433"/>
      <c r="D504" s="434"/>
    </row>
    <row r="505" spans="2:4" ht="13.8" x14ac:dyDescent="0.2">
      <c r="B505" s="433"/>
      <c r="C505" s="433"/>
      <c r="D505" s="434"/>
    </row>
    <row r="506" spans="2:4" ht="13.8" x14ac:dyDescent="0.2">
      <c r="B506" s="433"/>
      <c r="C506" s="433"/>
      <c r="D506" s="434"/>
    </row>
    <row r="507" spans="2:4" ht="13.8" x14ac:dyDescent="0.2">
      <c r="B507" s="433"/>
      <c r="C507" s="433"/>
      <c r="D507" s="434"/>
    </row>
    <row r="508" spans="2:4" ht="13.8" x14ac:dyDescent="0.2">
      <c r="B508" s="433"/>
      <c r="C508" s="433"/>
      <c r="D508" s="434"/>
    </row>
    <row r="509" spans="2:4" ht="13.8" x14ac:dyDescent="0.2">
      <c r="B509" s="433"/>
      <c r="C509" s="433"/>
      <c r="D509" s="434"/>
    </row>
    <row r="510" spans="2:4" ht="13.8" x14ac:dyDescent="0.2">
      <c r="B510" s="433"/>
      <c r="C510" s="433"/>
      <c r="D510" s="434"/>
    </row>
    <row r="511" spans="2:4" ht="13.8" x14ac:dyDescent="0.2">
      <c r="B511" s="433"/>
      <c r="C511" s="433"/>
      <c r="D511" s="434"/>
    </row>
    <row r="512" spans="2:4" ht="13.8" x14ac:dyDescent="0.2">
      <c r="B512" s="433"/>
      <c r="C512" s="433"/>
      <c r="D512" s="434"/>
    </row>
    <row r="513" spans="2:4" ht="13.8" x14ac:dyDescent="0.2">
      <c r="B513" s="433"/>
      <c r="C513" s="433"/>
      <c r="D513" s="434"/>
    </row>
    <row r="514" spans="2:4" ht="13.8" x14ac:dyDescent="0.2">
      <c r="B514" s="433"/>
      <c r="C514" s="433"/>
      <c r="D514" s="434"/>
    </row>
    <row r="515" spans="2:4" ht="13.8" x14ac:dyDescent="0.2">
      <c r="B515" s="433"/>
      <c r="C515" s="433"/>
      <c r="D515" s="434"/>
    </row>
    <row r="516" spans="2:4" ht="13.8" x14ac:dyDescent="0.2">
      <c r="B516" s="433"/>
      <c r="C516" s="433"/>
      <c r="D516" s="434"/>
    </row>
    <row r="517" spans="2:4" ht="13.8" x14ac:dyDescent="0.2">
      <c r="B517" s="433"/>
      <c r="C517" s="433"/>
      <c r="D517" s="434"/>
    </row>
    <row r="518" spans="2:4" ht="13.8" x14ac:dyDescent="0.2">
      <c r="B518" s="433"/>
      <c r="C518" s="433"/>
      <c r="D518" s="434"/>
    </row>
    <row r="519" spans="2:4" ht="13.8" x14ac:dyDescent="0.2">
      <c r="B519" s="433"/>
      <c r="C519" s="433"/>
      <c r="D519" s="434"/>
    </row>
    <row r="520" spans="2:4" ht="13.8" x14ac:dyDescent="0.2">
      <c r="B520" s="433"/>
      <c r="C520" s="433"/>
      <c r="D520" s="434"/>
    </row>
    <row r="521" spans="2:4" ht="13.8" x14ac:dyDescent="0.2">
      <c r="B521" s="433"/>
      <c r="C521" s="433"/>
      <c r="D521" s="434"/>
    </row>
    <row r="522" spans="2:4" ht="13.8" x14ac:dyDescent="0.2">
      <c r="B522" s="433"/>
      <c r="C522" s="433"/>
      <c r="D522" s="434"/>
    </row>
    <row r="523" spans="2:4" ht="13.8" x14ac:dyDescent="0.2">
      <c r="B523" s="433"/>
      <c r="C523" s="433"/>
      <c r="D523" s="434"/>
    </row>
    <row r="524" spans="2:4" ht="13.8" x14ac:dyDescent="0.2">
      <c r="B524" s="433"/>
      <c r="C524" s="433"/>
      <c r="D524" s="434"/>
    </row>
    <row r="525" spans="2:4" ht="13.8" x14ac:dyDescent="0.2">
      <c r="B525" s="433"/>
      <c r="C525" s="433"/>
      <c r="D525" s="434"/>
    </row>
    <row r="526" spans="2:4" ht="13.8" x14ac:dyDescent="0.2">
      <c r="B526" s="433"/>
      <c r="C526" s="433"/>
      <c r="D526" s="434"/>
    </row>
    <row r="527" spans="2:4" ht="13.8" x14ac:dyDescent="0.2">
      <c r="B527" s="433"/>
      <c r="C527" s="433"/>
      <c r="D527" s="434"/>
    </row>
    <row r="528" spans="2:4" ht="13.8" x14ac:dyDescent="0.2">
      <c r="B528" s="433"/>
      <c r="C528" s="433"/>
      <c r="D528" s="434"/>
    </row>
    <row r="529" spans="2:4" ht="13.8" x14ac:dyDescent="0.2">
      <c r="B529" s="433"/>
      <c r="C529" s="433"/>
      <c r="D529" s="434"/>
    </row>
    <row r="530" spans="2:4" ht="13.8" x14ac:dyDescent="0.2">
      <c r="B530" s="433"/>
      <c r="C530" s="433"/>
      <c r="D530" s="434"/>
    </row>
    <row r="531" spans="2:4" ht="13.8" x14ac:dyDescent="0.2">
      <c r="B531" s="433"/>
      <c r="C531" s="433"/>
      <c r="D531" s="434"/>
    </row>
    <row r="532" spans="2:4" ht="13.8" x14ac:dyDescent="0.2">
      <c r="B532" s="433"/>
      <c r="C532" s="433"/>
      <c r="D532" s="434"/>
    </row>
    <row r="533" spans="2:4" ht="13.8" x14ac:dyDescent="0.2">
      <c r="B533" s="433"/>
      <c r="C533" s="433"/>
      <c r="D533" s="434"/>
    </row>
    <row r="534" spans="2:4" ht="13.8" x14ac:dyDescent="0.2">
      <c r="B534" s="433"/>
      <c r="C534" s="433"/>
      <c r="D534" s="434"/>
    </row>
    <row r="535" spans="2:4" ht="13.8" x14ac:dyDescent="0.2">
      <c r="B535" s="433"/>
      <c r="C535" s="433"/>
      <c r="D535" s="434"/>
    </row>
    <row r="536" spans="2:4" ht="13.8" x14ac:dyDescent="0.2">
      <c r="B536" s="433"/>
      <c r="C536" s="433"/>
      <c r="D536" s="434"/>
    </row>
    <row r="537" spans="2:4" ht="13.8" x14ac:dyDescent="0.2">
      <c r="B537" s="433"/>
      <c r="C537" s="433"/>
      <c r="D537" s="434"/>
    </row>
    <row r="538" spans="2:4" ht="13.8" x14ac:dyDescent="0.2">
      <c r="B538" s="433"/>
      <c r="C538" s="433"/>
      <c r="D538" s="434"/>
    </row>
    <row r="539" spans="2:4" ht="13.8" x14ac:dyDescent="0.2">
      <c r="B539" s="433"/>
      <c r="C539" s="433"/>
      <c r="D539" s="434"/>
    </row>
    <row r="540" spans="2:4" ht="13.8" x14ac:dyDescent="0.2">
      <c r="B540" s="433"/>
      <c r="C540" s="433"/>
      <c r="D540" s="434"/>
    </row>
    <row r="541" spans="2:4" ht="13.8" x14ac:dyDescent="0.2">
      <c r="B541" s="433"/>
      <c r="C541" s="433"/>
      <c r="D541" s="434"/>
    </row>
    <row r="542" spans="2:4" ht="13.8" x14ac:dyDescent="0.2">
      <c r="B542" s="433"/>
      <c r="C542" s="433"/>
      <c r="D542" s="434"/>
    </row>
    <row r="543" spans="2:4" ht="13.8" x14ac:dyDescent="0.2">
      <c r="B543" s="433"/>
      <c r="C543" s="433"/>
      <c r="D543" s="434"/>
    </row>
    <row r="544" spans="2:4" ht="13.8" x14ac:dyDescent="0.2">
      <c r="B544" s="433"/>
      <c r="C544" s="433"/>
      <c r="D544" s="434"/>
    </row>
    <row r="545" spans="2:4" ht="13.8" x14ac:dyDescent="0.2">
      <c r="B545" s="433"/>
      <c r="C545" s="433"/>
      <c r="D545" s="434"/>
    </row>
    <row r="546" spans="2:4" ht="13.8" x14ac:dyDescent="0.2">
      <c r="B546" s="433"/>
      <c r="C546" s="433"/>
      <c r="D546" s="434"/>
    </row>
    <row r="547" spans="2:4" ht="13.8" x14ac:dyDescent="0.2">
      <c r="B547" s="433"/>
      <c r="C547" s="433"/>
      <c r="D547" s="434"/>
    </row>
    <row r="548" spans="2:4" ht="13.8" x14ac:dyDescent="0.2">
      <c r="B548" s="433"/>
      <c r="C548" s="433"/>
      <c r="D548" s="434"/>
    </row>
    <row r="549" spans="2:4" ht="13.8" x14ac:dyDescent="0.2">
      <c r="B549" s="433"/>
      <c r="C549" s="433"/>
      <c r="D549" s="434"/>
    </row>
    <row r="550" spans="2:4" ht="13.8" x14ac:dyDescent="0.2">
      <c r="B550" s="433"/>
      <c r="C550" s="433"/>
      <c r="D550" s="434"/>
    </row>
    <row r="551" spans="2:4" ht="13.8" x14ac:dyDescent="0.2">
      <c r="B551" s="433"/>
      <c r="C551" s="433"/>
      <c r="D551" s="434"/>
    </row>
    <row r="552" spans="2:4" ht="13.8" x14ac:dyDescent="0.2">
      <c r="B552" s="433"/>
      <c r="C552" s="433"/>
      <c r="D552" s="434"/>
    </row>
    <row r="553" spans="2:4" ht="13.8" x14ac:dyDescent="0.2">
      <c r="B553" s="433"/>
      <c r="C553" s="433"/>
      <c r="D553" s="434"/>
    </row>
    <row r="554" spans="2:4" ht="13.8" x14ac:dyDescent="0.2">
      <c r="B554" s="433"/>
      <c r="C554" s="433"/>
      <c r="D554" s="434"/>
    </row>
    <row r="555" spans="2:4" ht="13.8" x14ac:dyDescent="0.2">
      <c r="B555" s="433"/>
      <c r="C555" s="433"/>
      <c r="D555" s="434"/>
    </row>
    <row r="556" spans="2:4" ht="13.8" x14ac:dyDescent="0.2">
      <c r="B556" s="433"/>
      <c r="C556" s="433"/>
      <c r="D556" s="434"/>
    </row>
    <row r="557" spans="2:4" ht="13.8" x14ac:dyDescent="0.2">
      <c r="B557" s="433"/>
      <c r="C557" s="433"/>
      <c r="D557" s="434"/>
    </row>
    <row r="558" spans="2:4" ht="13.8" x14ac:dyDescent="0.2">
      <c r="B558" s="433"/>
      <c r="C558" s="433"/>
      <c r="D558" s="434"/>
    </row>
    <row r="559" spans="2:4" ht="13.8" x14ac:dyDescent="0.2">
      <c r="B559" s="433"/>
      <c r="C559" s="433"/>
      <c r="D559" s="434"/>
    </row>
    <row r="560" spans="2:4" ht="13.8" x14ac:dyDescent="0.2">
      <c r="B560" s="433"/>
      <c r="C560" s="433"/>
      <c r="D560" s="434"/>
    </row>
    <row r="561" spans="2:4" ht="13.8" x14ac:dyDescent="0.2">
      <c r="B561" s="433"/>
      <c r="C561" s="433"/>
      <c r="D561" s="434"/>
    </row>
    <row r="562" spans="2:4" ht="13.8" x14ac:dyDescent="0.2">
      <c r="B562" s="433"/>
      <c r="C562" s="433"/>
      <c r="D562" s="434"/>
    </row>
    <row r="563" spans="2:4" ht="13.8" x14ac:dyDescent="0.2">
      <c r="B563" s="433"/>
      <c r="C563" s="433"/>
      <c r="D563" s="434"/>
    </row>
    <row r="564" spans="2:4" ht="13.8" x14ac:dyDescent="0.2">
      <c r="B564" s="433"/>
      <c r="C564" s="433"/>
      <c r="D564" s="434"/>
    </row>
    <row r="565" spans="2:4" ht="13.8" x14ac:dyDescent="0.2">
      <c r="B565" s="433"/>
      <c r="C565" s="433"/>
      <c r="D565" s="434"/>
    </row>
    <row r="566" spans="2:4" ht="13.8" x14ac:dyDescent="0.2">
      <c r="B566" s="433"/>
      <c r="C566" s="433"/>
      <c r="D566" s="434"/>
    </row>
    <row r="567" spans="2:4" ht="13.8" x14ac:dyDescent="0.2">
      <c r="B567" s="433"/>
      <c r="C567" s="433"/>
      <c r="D567" s="434"/>
    </row>
    <row r="568" spans="2:4" ht="13.8" x14ac:dyDescent="0.2">
      <c r="B568" s="433"/>
      <c r="C568" s="433"/>
      <c r="D568" s="434"/>
    </row>
    <row r="569" spans="2:4" ht="13.8" x14ac:dyDescent="0.2">
      <c r="B569" s="433"/>
      <c r="C569" s="433"/>
      <c r="D569" s="434"/>
    </row>
    <row r="570" spans="2:4" ht="13.8" x14ac:dyDescent="0.2">
      <c r="B570" s="433"/>
      <c r="C570" s="433"/>
      <c r="D570" s="434"/>
    </row>
    <row r="571" spans="2:4" ht="13.8" x14ac:dyDescent="0.2">
      <c r="B571" s="433"/>
      <c r="C571" s="433"/>
      <c r="D571" s="434"/>
    </row>
    <row r="572" spans="2:4" ht="13.8" x14ac:dyDescent="0.2">
      <c r="B572" s="433"/>
      <c r="C572" s="433"/>
      <c r="D572" s="434"/>
    </row>
    <row r="573" spans="2:4" ht="13.8" x14ac:dyDescent="0.2">
      <c r="B573" s="433"/>
      <c r="C573" s="433"/>
      <c r="D573" s="434"/>
    </row>
    <row r="574" spans="2:4" ht="13.8" x14ac:dyDescent="0.2">
      <c r="B574" s="433"/>
      <c r="C574" s="433"/>
      <c r="D574" s="434"/>
    </row>
    <row r="575" spans="2:4" ht="13.8" x14ac:dyDescent="0.2">
      <c r="B575" s="433"/>
      <c r="C575" s="433"/>
      <c r="D575" s="434"/>
    </row>
    <row r="576" spans="2:4" ht="13.8" x14ac:dyDescent="0.2">
      <c r="B576" s="433"/>
      <c r="C576" s="433"/>
      <c r="D576" s="434"/>
    </row>
    <row r="577" spans="2:4" ht="13.8" x14ac:dyDescent="0.2">
      <c r="B577" s="433"/>
      <c r="C577" s="433"/>
      <c r="D577" s="434"/>
    </row>
    <row r="578" spans="2:4" ht="13.8" x14ac:dyDescent="0.2">
      <c r="B578" s="433"/>
      <c r="C578" s="433"/>
      <c r="D578" s="434"/>
    </row>
    <row r="579" spans="2:4" ht="13.8" x14ac:dyDescent="0.2">
      <c r="B579" s="433"/>
      <c r="C579" s="433"/>
      <c r="D579" s="434"/>
    </row>
    <row r="580" spans="2:4" ht="13.8" x14ac:dyDescent="0.2">
      <c r="B580" s="433"/>
      <c r="C580" s="433"/>
      <c r="D580" s="434"/>
    </row>
    <row r="581" spans="2:4" ht="13.8" x14ac:dyDescent="0.2">
      <c r="B581" s="433"/>
      <c r="C581" s="433"/>
      <c r="D581" s="434"/>
    </row>
    <row r="582" spans="2:4" ht="13.8" x14ac:dyDescent="0.2">
      <c r="B582" s="433"/>
      <c r="C582" s="433"/>
      <c r="D582" s="434"/>
    </row>
    <row r="583" spans="2:4" ht="13.8" x14ac:dyDescent="0.2">
      <c r="B583" s="433"/>
      <c r="C583" s="433"/>
      <c r="D583" s="434"/>
    </row>
    <row r="584" spans="2:4" ht="13.8" x14ac:dyDescent="0.2">
      <c r="B584" s="433"/>
      <c r="C584" s="433"/>
      <c r="D584" s="434"/>
    </row>
    <row r="585" spans="2:4" ht="13.8" x14ac:dyDescent="0.2">
      <c r="B585" s="433"/>
      <c r="C585" s="433"/>
      <c r="D585" s="434"/>
    </row>
    <row r="586" spans="2:4" ht="13.8" x14ac:dyDescent="0.2">
      <c r="B586" s="433"/>
      <c r="C586" s="433"/>
      <c r="D586" s="434"/>
    </row>
    <row r="587" spans="2:4" ht="13.8" x14ac:dyDescent="0.2">
      <c r="B587" s="433"/>
      <c r="C587" s="433"/>
      <c r="D587" s="434"/>
    </row>
    <row r="588" spans="2:4" ht="13.8" x14ac:dyDescent="0.2">
      <c r="B588" s="433"/>
      <c r="C588" s="433"/>
      <c r="D588" s="434"/>
    </row>
    <row r="589" spans="2:4" ht="13.8" x14ac:dyDescent="0.2">
      <c r="B589" s="433"/>
      <c r="C589" s="433"/>
      <c r="D589" s="434"/>
    </row>
    <row r="590" spans="2:4" ht="13.8" x14ac:dyDescent="0.2">
      <c r="B590" s="433"/>
      <c r="C590" s="433"/>
      <c r="D590" s="434"/>
    </row>
    <row r="591" spans="2:4" ht="13.8" x14ac:dyDescent="0.2">
      <c r="B591" s="433"/>
      <c r="C591" s="433"/>
      <c r="D591" s="434"/>
    </row>
    <row r="592" spans="2:4" ht="13.8" x14ac:dyDescent="0.2">
      <c r="B592" s="433"/>
      <c r="C592" s="433"/>
      <c r="D592" s="434"/>
    </row>
    <row r="593" spans="2:4" ht="13.8" x14ac:dyDescent="0.2">
      <c r="B593" s="433"/>
      <c r="C593" s="433"/>
      <c r="D593" s="434"/>
    </row>
    <row r="594" spans="2:4" ht="13.8" x14ac:dyDescent="0.2">
      <c r="B594" s="433"/>
      <c r="C594" s="433"/>
      <c r="D594" s="434"/>
    </row>
    <row r="595" spans="2:4" ht="13.8" x14ac:dyDescent="0.2">
      <c r="B595" s="433"/>
      <c r="C595" s="433"/>
      <c r="D595" s="434"/>
    </row>
    <row r="596" spans="2:4" ht="13.8" x14ac:dyDescent="0.2">
      <c r="B596" s="433"/>
      <c r="C596" s="433"/>
      <c r="D596" s="434"/>
    </row>
    <row r="597" spans="2:4" ht="13.8" x14ac:dyDescent="0.2">
      <c r="B597" s="433"/>
      <c r="C597" s="433"/>
      <c r="D597" s="434"/>
    </row>
    <row r="598" spans="2:4" ht="13.8" x14ac:dyDescent="0.2">
      <c r="B598" s="433"/>
      <c r="C598" s="433"/>
      <c r="D598" s="434"/>
    </row>
    <row r="599" spans="2:4" ht="13.8" x14ac:dyDescent="0.2">
      <c r="B599" s="433"/>
      <c r="C599" s="433"/>
      <c r="D599" s="434"/>
    </row>
    <row r="600" spans="2:4" ht="13.8" x14ac:dyDescent="0.2">
      <c r="B600" s="433"/>
      <c r="C600" s="433"/>
      <c r="D600" s="434"/>
    </row>
    <row r="601" spans="2:4" ht="13.8" x14ac:dyDescent="0.2">
      <c r="B601" s="433"/>
      <c r="C601" s="433"/>
      <c r="D601" s="434"/>
    </row>
    <row r="602" spans="2:4" ht="13.8" x14ac:dyDescent="0.2">
      <c r="B602" s="433"/>
      <c r="C602" s="433"/>
      <c r="D602" s="434"/>
    </row>
    <row r="603" spans="2:4" ht="13.8" x14ac:dyDescent="0.2">
      <c r="B603" s="433"/>
      <c r="C603" s="433"/>
      <c r="D603" s="434"/>
    </row>
    <row r="604" spans="2:4" ht="13.8" x14ac:dyDescent="0.2">
      <c r="B604" s="433"/>
      <c r="C604" s="433"/>
      <c r="D604" s="434"/>
    </row>
    <row r="605" spans="2:4" ht="13.8" x14ac:dyDescent="0.2">
      <c r="B605" s="433"/>
      <c r="C605" s="433"/>
      <c r="D605" s="434"/>
    </row>
    <row r="606" spans="2:4" ht="13.8" x14ac:dyDescent="0.2">
      <c r="B606" s="433"/>
      <c r="C606" s="433"/>
      <c r="D606" s="434"/>
    </row>
    <row r="607" spans="2:4" ht="13.8" x14ac:dyDescent="0.2">
      <c r="B607" s="433"/>
      <c r="C607" s="433"/>
      <c r="D607" s="434"/>
    </row>
    <row r="608" spans="2:4" ht="13.8" x14ac:dyDescent="0.2">
      <c r="B608" s="433"/>
      <c r="C608" s="433"/>
      <c r="D608" s="434"/>
    </row>
    <row r="609" spans="2:4" ht="13.8" x14ac:dyDescent="0.2">
      <c r="B609" s="433"/>
      <c r="C609" s="433"/>
      <c r="D609" s="434"/>
    </row>
    <row r="610" spans="2:4" ht="13.8" x14ac:dyDescent="0.2">
      <c r="B610" s="433"/>
      <c r="C610" s="433"/>
      <c r="D610" s="434"/>
    </row>
    <row r="611" spans="2:4" ht="13.8" x14ac:dyDescent="0.2">
      <c r="B611" s="433"/>
      <c r="C611" s="433"/>
      <c r="D611" s="434"/>
    </row>
    <row r="612" spans="2:4" ht="13.8" x14ac:dyDescent="0.2">
      <c r="B612" s="433"/>
      <c r="C612" s="433"/>
      <c r="D612" s="434"/>
    </row>
    <row r="613" spans="2:4" ht="13.8" x14ac:dyDescent="0.2">
      <c r="B613" s="433"/>
      <c r="C613" s="433"/>
      <c r="D613" s="434"/>
    </row>
    <row r="614" spans="2:4" ht="13.8" x14ac:dyDescent="0.2">
      <c r="B614" s="433"/>
      <c r="C614" s="433"/>
      <c r="D614" s="434"/>
    </row>
    <row r="615" spans="2:4" ht="13.8" x14ac:dyDescent="0.2">
      <c r="B615" s="433"/>
      <c r="C615" s="433"/>
      <c r="D615" s="434"/>
    </row>
    <row r="616" spans="2:4" ht="13.8" x14ac:dyDescent="0.2">
      <c r="B616" s="433"/>
      <c r="C616" s="433"/>
      <c r="D616" s="434"/>
    </row>
    <row r="617" spans="2:4" ht="13.8" x14ac:dyDescent="0.2">
      <c r="B617" s="433"/>
      <c r="C617" s="433"/>
      <c r="D617" s="434"/>
    </row>
    <row r="618" spans="2:4" ht="13.8" x14ac:dyDescent="0.2">
      <c r="B618" s="433"/>
      <c r="C618" s="433"/>
      <c r="D618" s="434"/>
    </row>
    <row r="619" spans="2:4" ht="13.8" x14ac:dyDescent="0.2">
      <c r="B619" s="433"/>
      <c r="C619" s="433"/>
      <c r="D619" s="434"/>
    </row>
    <row r="620" spans="2:4" ht="13.8" x14ac:dyDescent="0.2">
      <c r="B620" s="433"/>
      <c r="C620" s="433"/>
      <c r="D620" s="434"/>
    </row>
    <row r="621" spans="2:4" ht="13.8" x14ac:dyDescent="0.2">
      <c r="B621" s="433"/>
      <c r="C621" s="433"/>
      <c r="D621" s="434"/>
    </row>
    <row r="622" spans="2:4" ht="13.8" x14ac:dyDescent="0.2">
      <c r="B622" s="433"/>
      <c r="C622" s="433"/>
      <c r="D622" s="434"/>
    </row>
    <row r="623" spans="2:4" ht="13.8" x14ac:dyDescent="0.2">
      <c r="B623" s="433"/>
      <c r="C623" s="433"/>
      <c r="D623" s="434"/>
    </row>
    <row r="624" spans="2:4" ht="13.8" x14ac:dyDescent="0.2">
      <c r="B624" s="433"/>
      <c r="C624" s="433"/>
      <c r="D624" s="434"/>
    </row>
    <row r="625" spans="2:4" ht="13.8" x14ac:dyDescent="0.2">
      <c r="B625" s="433"/>
      <c r="C625" s="433"/>
      <c r="D625" s="434"/>
    </row>
    <row r="626" spans="2:4" ht="13.8" x14ac:dyDescent="0.2">
      <c r="B626" s="433"/>
      <c r="C626" s="433"/>
      <c r="D626" s="434"/>
    </row>
    <row r="627" spans="2:4" ht="13.8" x14ac:dyDescent="0.2">
      <c r="B627" s="433"/>
      <c r="C627" s="433"/>
      <c r="D627" s="434"/>
    </row>
    <row r="628" spans="2:4" ht="13.8" x14ac:dyDescent="0.2">
      <c r="B628" s="433"/>
      <c r="C628" s="433"/>
      <c r="D628" s="434"/>
    </row>
    <row r="629" spans="2:4" ht="13.8" x14ac:dyDescent="0.2">
      <c r="B629" s="433"/>
      <c r="C629" s="433"/>
      <c r="D629" s="434"/>
    </row>
    <row r="630" spans="2:4" ht="13.8" x14ac:dyDescent="0.2">
      <c r="B630" s="433"/>
      <c r="C630" s="433"/>
      <c r="D630" s="434"/>
    </row>
    <row r="631" spans="2:4" ht="13.8" x14ac:dyDescent="0.2">
      <c r="B631" s="433"/>
      <c r="C631" s="433"/>
      <c r="D631" s="434"/>
    </row>
    <row r="632" spans="2:4" ht="13.8" x14ac:dyDescent="0.2">
      <c r="B632" s="433"/>
      <c r="C632" s="433"/>
      <c r="D632" s="434"/>
    </row>
    <row r="633" spans="2:4" ht="13.8" x14ac:dyDescent="0.2">
      <c r="B633" s="433"/>
      <c r="C633" s="433"/>
      <c r="D633" s="434"/>
    </row>
    <row r="634" spans="2:4" ht="13.8" x14ac:dyDescent="0.2">
      <c r="B634" s="433"/>
      <c r="C634" s="433"/>
      <c r="D634" s="434"/>
    </row>
    <row r="635" spans="2:4" ht="13.8" x14ac:dyDescent="0.2">
      <c r="B635" s="433"/>
      <c r="C635" s="433"/>
      <c r="D635" s="434"/>
    </row>
    <row r="636" spans="2:4" ht="13.8" x14ac:dyDescent="0.2">
      <c r="B636" s="433"/>
      <c r="C636" s="433"/>
      <c r="D636" s="434"/>
    </row>
    <row r="637" spans="2:4" ht="13.8" x14ac:dyDescent="0.2">
      <c r="B637" s="433"/>
      <c r="C637" s="433"/>
      <c r="D637" s="434"/>
    </row>
    <row r="638" spans="2:4" ht="13.8" x14ac:dyDescent="0.2">
      <c r="B638" s="433"/>
      <c r="C638" s="433"/>
      <c r="D638" s="434"/>
    </row>
    <row r="639" spans="2:4" ht="13.8" x14ac:dyDescent="0.2">
      <c r="B639" s="433"/>
      <c r="C639" s="433"/>
      <c r="D639" s="434"/>
    </row>
    <row r="640" spans="2:4" ht="13.8" x14ac:dyDescent="0.2">
      <c r="B640" s="433"/>
      <c r="C640" s="433"/>
      <c r="D640" s="434"/>
    </row>
    <row r="641" spans="2:4" ht="13.8" x14ac:dyDescent="0.2">
      <c r="B641" s="433"/>
      <c r="C641" s="433"/>
      <c r="D641" s="434"/>
    </row>
    <row r="642" spans="2:4" ht="13.8" x14ac:dyDescent="0.2">
      <c r="B642" s="433"/>
      <c r="C642" s="433"/>
      <c r="D642" s="434"/>
    </row>
    <row r="643" spans="2:4" ht="13.8" x14ac:dyDescent="0.2">
      <c r="B643" s="433"/>
      <c r="C643" s="433"/>
      <c r="D643" s="434"/>
    </row>
    <row r="644" spans="2:4" ht="13.8" x14ac:dyDescent="0.2">
      <c r="B644" s="433"/>
      <c r="C644" s="433"/>
      <c r="D644" s="434"/>
    </row>
    <row r="645" spans="2:4" ht="13.8" x14ac:dyDescent="0.2">
      <c r="B645" s="433"/>
      <c r="C645" s="433"/>
      <c r="D645" s="434"/>
    </row>
    <row r="646" spans="2:4" ht="13.8" x14ac:dyDescent="0.2">
      <c r="B646" s="433"/>
      <c r="C646" s="433"/>
      <c r="D646" s="434"/>
    </row>
    <row r="647" spans="2:4" ht="13.8" x14ac:dyDescent="0.2">
      <c r="B647" s="433"/>
      <c r="C647" s="433"/>
      <c r="D647" s="434"/>
    </row>
    <row r="648" spans="2:4" ht="13.8" x14ac:dyDescent="0.2">
      <c r="B648" s="433"/>
      <c r="C648" s="433"/>
      <c r="D648" s="434"/>
    </row>
    <row r="649" spans="2:4" ht="13.8" x14ac:dyDescent="0.2">
      <c r="B649" s="433"/>
      <c r="C649" s="433"/>
      <c r="D649" s="434"/>
    </row>
    <row r="650" spans="2:4" ht="13.8" x14ac:dyDescent="0.2">
      <c r="B650" s="433"/>
      <c r="C650" s="433"/>
      <c r="D650" s="434"/>
    </row>
    <row r="651" spans="2:4" ht="13.8" x14ac:dyDescent="0.2">
      <c r="B651" s="433"/>
      <c r="C651" s="433"/>
      <c r="D651" s="434"/>
    </row>
    <row r="652" spans="2:4" ht="13.8" x14ac:dyDescent="0.2">
      <c r="B652" s="433"/>
      <c r="C652" s="433"/>
      <c r="D652" s="434"/>
    </row>
    <row r="653" spans="2:4" ht="13.8" x14ac:dyDescent="0.2">
      <c r="B653" s="433"/>
      <c r="C653" s="433"/>
      <c r="D653" s="434"/>
    </row>
    <row r="654" spans="2:4" ht="13.8" x14ac:dyDescent="0.2">
      <c r="B654" s="433"/>
      <c r="C654" s="433"/>
      <c r="D654" s="434"/>
    </row>
    <row r="655" spans="2:4" ht="13.8" x14ac:dyDescent="0.2">
      <c r="B655" s="433"/>
      <c r="C655" s="433"/>
      <c r="D655" s="434"/>
    </row>
    <row r="656" spans="2:4" ht="13.8" x14ac:dyDescent="0.2">
      <c r="B656" s="433"/>
      <c r="C656" s="433"/>
      <c r="D656" s="434"/>
    </row>
    <row r="657" spans="2:4" ht="13.8" x14ac:dyDescent="0.2">
      <c r="B657" s="433"/>
      <c r="C657" s="433"/>
      <c r="D657" s="434"/>
    </row>
    <row r="658" spans="2:4" ht="13.8" x14ac:dyDescent="0.2">
      <c r="B658" s="433"/>
      <c r="C658" s="433"/>
      <c r="D658" s="434"/>
    </row>
    <row r="659" spans="2:4" ht="13.8" x14ac:dyDescent="0.2">
      <c r="B659" s="433"/>
      <c r="C659" s="433"/>
      <c r="D659" s="434"/>
    </row>
    <row r="660" spans="2:4" ht="13.8" x14ac:dyDescent="0.2">
      <c r="B660" s="433"/>
      <c r="C660" s="433"/>
      <c r="D660" s="434"/>
    </row>
    <row r="661" spans="2:4" ht="13.8" x14ac:dyDescent="0.2">
      <c r="B661" s="433"/>
      <c r="C661" s="433"/>
      <c r="D661" s="434"/>
    </row>
    <row r="662" spans="2:4" ht="13.8" x14ac:dyDescent="0.2">
      <c r="B662" s="433"/>
      <c r="C662" s="433"/>
      <c r="D662" s="434"/>
    </row>
    <row r="663" spans="2:4" ht="13.8" x14ac:dyDescent="0.2">
      <c r="B663" s="433"/>
      <c r="C663" s="433"/>
      <c r="D663" s="434"/>
    </row>
    <row r="664" spans="2:4" ht="13.8" x14ac:dyDescent="0.2">
      <c r="B664" s="433"/>
      <c r="C664" s="433"/>
      <c r="D664" s="434"/>
    </row>
    <row r="665" spans="2:4" ht="13.8" x14ac:dyDescent="0.2">
      <c r="B665" s="433"/>
      <c r="C665" s="433"/>
      <c r="D665" s="434"/>
    </row>
    <row r="666" spans="2:4" ht="13.8" x14ac:dyDescent="0.2">
      <c r="B666" s="433"/>
      <c r="C666" s="433"/>
      <c r="D666" s="434"/>
    </row>
    <row r="667" spans="2:4" ht="13.8" x14ac:dyDescent="0.2">
      <c r="B667" s="433"/>
      <c r="C667" s="433"/>
      <c r="D667" s="434"/>
    </row>
    <row r="668" spans="2:4" ht="13.8" x14ac:dyDescent="0.2">
      <c r="B668" s="433"/>
      <c r="C668" s="433"/>
      <c r="D668" s="434"/>
    </row>
    <row r="669" spans="2:4" ht="13.8" x14ac:dyDescent="0.2">
      <c r="B669" s="433"/>
      <c r="C669" s="433"/>
      <c r="D669" s="434"/>
    </row>
    <row r="670" spans="2:4" ht="13.8" x14ac:dyDescent="0.2">
      <c r="B670" s="433"/>
      <c r="C670" s="433"/>
      <c r="D670" s="434"/>
    </row>
    <row r="671" spans="2:4" ht="13.8" x14ac:dyDescent="0.2">
      <c r="B671" s="433"/>
      <c r="C671" s="433"/>
      <c r="D671" s="434"/>
    </row>
    <row r="672" spans="2:4" ht="13.8" x14ac:dyDescent="0.2">
      <c r="B672" s="433"/>
      <c r="C672" s="433"/>
      <c r="D672" s="434"/>
    </row>
    <row r="673" spans="2:4" ht="13.8" x14ac:dyDescent="0.2">
      <c r="B673" s="433"/>
      <c r="C673" s="433"/>
      <c r="D673" s="434"/>
    </row>
    <row r="674" spans="2:4" ht="13.8" x14ac:dyDescent="0.2">
      <c r="B674" s="433"/>
      <c r="C674" s="433"/>
      <c r="D674" s="434"/>
    </row>
    <row r="675" spans="2:4" ht="13.8" x14ac:dyDescent="0.2">
      <c r="B675" s="433"/>
      <c r="C675" s="433"/>
      <c r="D675" s="434"/>
    </row>
  </sheetData>
  <sheetProtection formatCells="0" formatColumns="0" formatRows="0"/>
  <mergeCells count="24">
    <mergeCell ref="A98:B98"/>
    <mergeCell ref="A100:B100"/>
    <mergeCell ref="D19:D25"/>
    <mergeCell ref="C27:C29"/>
    <mergeCell ref="D27:D29"/>
    <mergeCell ref="C19:C25"/>
    <mergeCell ref="A31:B31"/>
    <mergeCell ref="C46:C49"/>
    <mergeCell ref="C51:C53"/>
    <mergeCell ref="C64:C65"/>
    <mergeCell ref="C72:C74"/>
    <mergeCell ref="C69:C70"/>
    <mergeCell ref="C93:C94"/>
    <mergeCell ref="C75:C77"/>
    <mergeCell ref="C78:C82"/>
    <mergeCell ref="C84:C86"/>
    <mergeCell ref="C87:C89"/>
    <mergeCell ref="A1:D1"/>
    <mergeCell ref="A2:D3"/>
    <mergeCell ref="A5:B5"/>
    <mergeCell ref="A6:B6"/>
    <mergeCell ref="C10:C14"/>
    <mergeCell ref="D10:D14"/>
    <mergeCell ref="A63:B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MK88"/>
  <sheetViews>
    <sheetView showGridLines="0" topLeftCell="A81" zoomScale="85" zoomScaleNormal="85" workbookViewId="0">
      <selection activeCell="C49" sqref="C49"/>
    </sheetView>
  </sheetViews>
  <sheetFormatPr defaultColWidth="8.81640625" defaultRowHeight="13.8" outlineLevelRow="1" x14ac:dyDescent="0.2"/>
  <cols>
    <col min="1" max="1" width="4.6328125" style="99" customWidth="1"/>
    <col min="2" max="2" width="43.6328125" style="98" customWidth="1"/>
    <col min="3" max="3" width="100.1796875" style="98" customWidth="1"/>
    <col min="4" max="4" width="83.81640625" style="62" customWidth="1"/>
    <col min="5" max="1025" width="5.6328125" style="62" customWidth="1"/>
    <col min="1026" max="16384" width="8.81640625" style="99"/>
  </cols>
  <sheetData>
    <row r="1" spans="1:71" customFormat="1" ht="27.6" x14ac:dyDescent="0.2">
      <c r="A1" s="460" t="s">
        <v>55</v>
      </c>
      <c r="B1" s="460"/>
      <c r="C1" s="460"/>
      <c r="D1" s="460"/>
      <c r="E1" s="131"/>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row>
    <row r="2" spans="1:71" customFormat="1" ht="13.95" customHeight="1" x14ac:dyDescent="0.2">
      <c r="A2" s="461" t="s">
        <v>197</v>
      </c>
      <c r="B2" s="461"/>
      <c r="C2" s="461"/>
      <c r="D2" s="461"/>
      <c r="E2" s="131"/>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1:71" customFormat="1" ht="13.95" customHeight="1" x14ac:dyDescent="0.2">
      <c r="A3" s="461"/>
      <c r="B3" s="461"/>
      <c r="C3" s="461"/>
      <c r="D3" s="461"/>
      <c r="E3" s="131"/>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1:71" ht="27.6" x14ac:dyDescent="0.2">
      <c r="B4" s="459"/>
      <c r="C4" s="459"/>
      <c r="D4" s="459"/>
      <c r="E4" s="131"/>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1:71" s="65" customFormat="1" ht="27.6" x14ac:dyDescent="0.2">
      <c r="B5" s="63" t="s">
        <v>56</v>
      </c>
      <c r="C5" s="63" t="s">
        <v>57</v>
      </c>
      <c r="D5" s="64" t="s">
        <v>58</v>
      </c>
      <c r="E5" s="131"/>
    </row>
    <row r="6" spans="1:71" s="69" customFormat="1" ht="27.6" x14ac:dyDescent="0.2">
      <c r="B6" s="66" t="s">
        <v>59</v>
      </c>
      <c r="C6" s="67"/>
      <c r="D6" s="68"/>
      <c r="E6" s="131"/>
    </row>
    <row r="7" spans="1:71" s="73" customFormat="1" x14ac:dyDescent="0.2">
      <c r="B7" s="70" t="s">
        <v>14</v>
      </c>
      <c r="C7" s="71"/>
      <c r="D7" s="72"/>
    </row>
    <row r="8" spans="1:71" s="73" customFormat="1" ht="41.4" x14ac:dyDescent="0.2">
      <c r="B8" s="74" t="s">
        <v>60</v>
      </c>
      <c r="C8" s="75" t="s">
        <v>61</v>
      </c>
      <c r="D8" s="72"/>
    </row>
    <row r="9" spans="1:71" s="73" customFormat="1" ht="41.4" x14ac:dyDescent="0.2">
      <c r="B9" s="76" t="s">
        <v>62</v>
      </c>
      <c r="C9" s="71" t="s">
        <v>63</v>
      </c>
      <c r="D9" s="72"/>
    </row>
    <row r="10" spans="1:71" s="73" customFormat="1" x14ac:dyDescent="0.2">
      <c r="B10" s="77" t="s">
        <v>15</v>
      </c>
      <c r="C10" s="71"/>
      <c r="D10" s="72"/>
    </row>
    <row r="11" spans="1:71" s="73" customFormat="1" x14ac:dyDescent="0.2">
      <c r="B11" s="78" t="s">
        <v>16</v>
      </c>
      <c r="C11" s="71" t="s">
        <v>40</v>
      </c>
      <c r="D11" s="72"/>
    </row>
    <row r="12" spans="1:71" s="73" customFormat="1" x14ac:dyDescent="0.2">
      <c r="B12" s="78" t="s">
        <v>64</v>
      </c>
      <c r="C12" s="71" t="s">
        <v>65</v>
      </c>
      <c r="D12" s="72"/>
    </row>
    <row r="13" spans="1:71" s="73" customFormat="1" ht="96.6" x14ac:dyDescent="0.2">
      <c r="B13" s="78" t="s">
        <v>66</v>
      </c>
      <c r="C13" s="79" t="s">
        <v>67</v>
      </c>
      <c r="D13" s="80"/>
    </row>
    <row r="14" spans="1:71" s="73" customFormat="1" ht="82.8" x14ac:dyDescent="0.2">
      <c r="B14" s="78" t="s">
        <v>39</v>
      </c>
      <c r="C14" s="71" t="s">
        <v>68</v>
      </c>
      <c r="D14" s="71" t="s">
        <v>69</v>
      </c>
    </row>
    <row r="15" spans="1:71" s="73" customFormat="1" x14ac:dyDescent="0.2">
      <c r="B15" s="81" t="s">
        <v>19</v>
      </c>
      <c r="C15" s="71"/>
      <c r="D15" s="72"/>
    </row>
    <row r="16" spans="1:71" s="73" customFormat="1" ht="27.6" x14ac:dyDescent="0.2">
      <c r="B16" s="78" t="s">
        <v>20</v>
      </c>
      <c r="C16" s="82" t="s">
        <v>70</v>
      </c>
      <c r="D16" s="72"/>
    </row>
    <row r="17" spans="2:4" s="73" customFormat="1" ht="84" x14ac:dyDescent="0.2">
      <c r="B17" s="74" t="s">
        <v>71</v>
      </c>
      <c r="C17" s="83" t="s">
        <v>72</v>
      </c>
      <c r="D17" s="72"/>
    </row>
    <row r="18" spans="2:4" s="73" customFormat="1" ht="124.2" x14ac:dyDescent="0.2">
      <c r="B18" s="78" t="s">
        <v>73</v>
      </c>
      <c r="C18" s="84" t="s">
        <v>74</v>
      </c>
      <c r="D18" s="72"/>
    </row>
    <row r="19" spans="2:4" s="73" customFormat="1" ht="43.8" x14ac:dyDescent="0.2">
      <c r="B19" s="78" t="s">
        <v>75</v>
      </c>
      <c r="C19" s="82" t="s">
        <v>76</v>
      </c>
      <c r="D19" s="72"/>
    </row>
    <row r="20" spans="2:4" s="73" customFormat="1" ht="27.6" x14ac:dyDescent="0.2">
      <c r="B20" s="85" t="s">
        <v>77</v>
      </c>
      <c r="C20" s="79" t="s">
        <v>78</v>
      </c>
      <c r="D20" s="72"/>
    </row>
    <row r="21" spans="2:4" s="73" customFormat="1" ht="41.4" x14ac:dyDescent="0.2">
      <c r="B21" s="85" t="s">
        <v>79</v>
      </c>
      <c r="C21" s="79" t="s">
        <v>80</v>
      </c>
      <c r="D21" s="72"/>
    </row>
    <row r="22" spans="2:4" s="73" customFormat="1" x14ac:dyDescent="0.2">
      <c r="B22" s="81" t="s">
        <v>22</v>
      </c>
      <c r="C22" s="82"/>
      <c r="D22" s="72"/>
    </row>
    <row r="23" spans="2:4" s="73" customFormat="1" ht="121.8" customHeight="1" x14ac:dyDescent="0.2">
      <c r="B23" s="78" t="s">
        <v>81</v>
      </c>
      <c r="C23" s="79" t="s">
        <v>82</v>
      </c>
      <c r="D23" s="80"/>
    </row>
    <row r="24" spans="2:4" s="73" customFormat="1" ht="102" customHeight="1" x14ac:dyDescent="0.2">
      <c r="B24" s="78" t="s">
        <v>83</v>
      </c>
      <c r="C24" s="86" t="s">
        <v>84</v>
      </c>
      <c r="D24" s="80"/>
    </row>
    <row r="25" spans="2:4" s="73" customFormat="1" x14ac:dyDescent="0.2">
      <c r="B25" s="77" t="s">
        <v>85</v>
      </c>
      <c r="C25" s="71"/>
      <c r="D25" s="72"/>
    </row>
    <row r="26" spans="2:4" s="73" customFormat="1" ht="27.6" x14ac:dyDescent="0.2">
      <c r="B26" s="85" t="s">
        <v>32</v>
      </c>
      <c r="C26" s="82" t="s">
        <v>86</v>
      </c>
      <c r="D26" s="72"/>
    </row>
    <row r="27" spans="2:4" s="73" customFormat="1" ht="41.4" x14ac:dyDescent="0.2">
      <c r="B27" s="74" t="s">
        <v>33</v>
      </c>
      <c r="C27" s="87" t="s">
        <v>87</v>
      </c>
      <c r="D27" s="72"/>
    </row>
    <row r="28" spans="2:4" s="73" customFormat="1" x14ac:dyDescent="0.2">
      <c r="B28" s="78" t="s">
        <v>34</v>
      </c>
      <c r="C28" s="71" t="s">
        <v>88</v>
      </c>
      <c r="D28" s="72"/>
    </row>
    <row r="29" spans="2:4" s="73" customFormat="1" ht="27.6" x14ac:dyDescent="0.2">
      <c r="B29" s="85" t="s">
        <v>35</v>
      </c>
      <c r="C29" s="82" t="s">
        <v>89</v>
      </c>
      <c r="D29" s="72"/>
    </row>
    <row r="30" spans="2:4" s="73" customFormat="1" x14ac:dyDescent="0.2">
      <c r="B30" s="77" t="s">
        <v>90</v>
      </c>
      <c r="C30" s="71"/>
      <c r="D30" s="72"/>
    </row>
    <row r="31" spans="2:4" s="73" customFormat="1" ht="85.2" x14ac:dyDescent="0.2">
      <c r="B31" s="78" t="s">
        <v>91</v>
      </c>
      <c r="C31" s="82" t="s">
        <v>92</v>
      </c>
      <c r="D31" s="72"/>
    </row>
    <row r="32" spans="2:4" s="73" customFormat="1" ht="27.6" x14ac:dyDescent="0.2">
      <c r="B32" s="78" t="s">
        <v>93</v>
      </c>
      <c r="C32" s="71" t="s">
        <v>94</v>
      </c>
      <c r="D32" s="72"/>
    </row>
    <row r="33" spans="2:4" s="73" customFormat="1" ht="82.8" x14ac:dyDescent="0.2">
      <c r="B33" s="78" t="s">
        <v>95</v>
      </c>
      <c r="C33" s="82" t="s">
        <v>96</v>
      </c>
      <c r="D33" s="72"/>
    </row>
    <row r="34" spans="2:4" s="73" customFormat="1" x14ac:dyDescent="0.2">
      <c r="B34" s="71"/>
      <c r="C34" s="71"/>
      <c r="D34" s="72"/>
    </row>
    <row r="35" spans="2:4" s="73" customFormat="1" x14ac:dyDescent="0.2">
      <c r="B35" s="88" t="s">
        <v>97</v>
      </c>
      <c r="C35" s="89"/>
      <c r="D35" s="90"/>
    </row>
    <row r="36" spans="2:4" s="73" customFormat="1" x14ac:dyDescent="0.2">
      <c r="B36" s="91" t="s">
        <v>98</v>
      </c>
      <c r="C36" s="71"/>
      <c r="D36" s="72"/>
    </row>
    <row r="37" spans="2:4" s="73" customFormat="1" x14ac:dyDescent="0.2">
      <c r="B37" s="78" t="s">
        <v>99</v>
      </c>
      <c r="C37" s="71" t="s">
        <v>100</v>
      </c>
      <c r="D37" s="72"/>
    </row>
    <row r="38" spans="2:4" s="73" customFormat="1" x14ac:dyDescent="0.2">
      <c r="B38" s="81" t="s">
        <v>101</v>
      </c>
      <c r="C38" s="71"/>
      <c r="D38" s="72"/>
    </row>
    <row r="39" spans="2:4" s="73" customFormat="1" x14ac:dyDescent="0.2">
      <c r="B39" s="78" t="s">
        <v>158</v>
      </c>
      <c r="C39" s="79" t="s">
        <v>102</v>
      </c>
      <c r="D39" s="80"/>
    </row>
    <row r="40" spans="2:4" s="73" customFormat="1" ht="27.6" x14ac:dyDescent="0.2">
      <c r="B40" s="78" t="s">
        <v>151</v>
      </c>
      <c r="C40" s="79" t="s">
        <v>103</v>
      </c>
      <c r="D40" s="80"/>
    </row>
    <row r="41" spans="2:4" s="73" customFormat="1" ht="27.6" x14ac:dyDescent="0.2">
      <c r="B41" s="78" t="s">
        <v>152</v>
      </c>
      <c r="C41" s="79" t="s">
        <v>153</v>
      </c>
      <c r="D41" s="80"/>
    </row>
    <row r="42" spans="2:4" s="73" customFormat="1" x14ac:dyDescent="0.2">
      <c r="B42" s="78" t="s">
        <v>104</v>
      </c>
      <c r="C42" s="79" t="s">
        <v>105</v>
      </c>
      <c r="D42" s="80"/>
    </row>
    <row r="43" spans="2:4" s="73" customFormat="1" x14ac:dyDescent="0.2">
      <c r="B43" s="78" t="s">
        <v>106</v>
      </c>
      <c r="C43" s="79" t="s">
        <v>107</v>
      </c>
      <c r="D43" s="80"/>
    </row>
    <row r="44" spans="2:4" s="73" customFormat="1" x14ac:dyDescent="0.2">
      <c r="B44" s="78" t="s">
        <v>108</v>
      </c>
      <c r="C44" s="79" t="s">
        <v>109</v>
      </c>
      <c r="D44" s="80"/>
    </row>
    <row r="45" spans="2:4" s="73" customFormat="1" ht="55.2" x14ac:dyDescent="0.2">
      <c r="B45" s="78" t="s">
        <v>110</v>
      </c>
      <c r="C45" s="79" t="s">
        <v>154</v>
      </c>
      <c r="D45" s="80"/>
    </row>
    <row r="46" spans="2:4" s="73" customFormat="1" ht="55.2" x14ac:dyDescent="0.2">
      <c r="B46" s="78" t="s">
        <v>111</v>
      </c>
      <c r="C46" s="79" t="s">
        <v>112</v>
      </c>
      <c r="D46" s="80"/>
    </row>
    <row r="47" spans="2:4" s="73" customFormat="1" ht="41.4" x14ac:dyDescent="0.2">
      <c r="B47" s="78" t="s">
        <v>32</v>
      </c>
      <c r="C47" s="79" t="s">
        <v>113</v>
      </c>
      <c r="D47" s="80"/>
    </row>
    <row r="48" spans="2:4" s="73" customFormat="1" x14ac:dyDescent="0.2">
      <c r="B48" s="91" t="s">
        <v>114</v>
      </c>
      <c r="C48" s="71"/>
      <c r="D48" s="72"/>
    </row>
    <row r="49" spans="2:4" s="73" customFormat="1" ht="69.599999999999994" customHeight="1" x14ac:dyDescent="0.2">
      <c r="B49" s="78" t="s">
        <v>115</v>
      </c>
      <c r="C49" s="79" t="s">
        <v>155</v>
      </c>
      <c r="D49" s="80"/>
    </row>
    <row r="50" spans="2:4" s="73" customFormat="1" x14ac:dyDescent="0.2">
      <c r="B50" s="78" t="s">
        <v>116</v>
      </c>
      <c r="C50" s="79" t="s">
        <v>117</v>
      </c>
      <c r="D50" s="80"/>
    </row>
    <row r="51" spans="2:4" s="73" customFormat="1" ht="55.2" x14ac:dyDescent="0.2">
      <c r="B51" s="78" t="s">
        <v>118</v>
      </c>
      <c r="C51" s="79" t="s">
        <v>119</v>
      </c>
      <c r="D51" s="80"/>
    </row>
    <row r="52" spans="2:4" s="73" customFormat="1" x14ac:dyDescent="0.2">
      <c r="B52" s="91" t="s">
        <v>120</v>
      </c>
      <c r="C52" s="71"/>
      <c r="D52" s="72"/>
    </row>
    <row r="53" spans="2:4" s="73" customFormat="1" ht="27.6" x14ac:dyDescent="0.2">
      <c r="B53" s="78" t="s">
        <v>156</v>
      </c>
      <c r="C53" s="79" t="s">
        <v>121</v>
      </c>
      <c r="D53" s="80"/>
    </row>
    <row r="54" spans="2:4" s="73" customFormat="1" ht="27.6" x14ac:dyDescent="0.2">
      <c r="B54" s="92" t="s">
        <v>27</v>
      </c>
      <c r="C54" s="79" t="s">
        <v>122</v>
      </c>
      <c r="D54" s="80"/>
    </row>
    <row r="55" spans="2:4" s="73" customFormat="1" ht="69" x14ac:dyDescent="0.2">
      <c r="B55" s="92" t="s">
        <v>28</v>
      </c>
      <c r="C55" s="79" t="s">
        <v>123</v>
      </c>
      <c r="D55" s="80"/>
    </row>
    <row r="56" spans="2:4" s="73" customFormat="1" x14ac:dyDescent="0.2">
      <c r="B56" s="92" t="s">
        <v>29</v>
      </c>
      <c r="C56" s="79" t="s">
        <v>124</v>
      </c>
      <c r="D56" s="80"/>
    </row>
    <row r="57" spans="2:4" s="73" customFormat="1" ht="69" x14ac:dyDescent="0.2">
      <c r="B57" s="92" t="s">
        <v>125</v>
      </c>
      <c r="C57" s="79" t="s">
        <v>126</v>
      </c>
      <c r="D57" s="80"/>
    </row>
    <row r="58" spans="2:4" s="73" customFormat="1" ht="27.6" x14ac:dyDescent="0.2">
      <c r="B58" s="78" t="s">
        <v>127</v>
      </c>
      <c r="C58" s="79" t="s">
        <v>128</v>
      </c>
      <c r="D58" s="80"/>
    </row>
    <row r="59" spans="2:4" s="73" customFormat="1" x14ac:dyDescent="0.2">
      <c r="B59" s="78" t="s">
        <v>129</v>
      </c>
      <c r="C59" s="79" t="s">
        <v>130</v>
      </c>
      <c r="D59" s="80"/>
    </row>
    <row r="60" spans="2:4" s="73" customFormat="1" ht="96.6" x14ac:dyDescent="0.2">
      <c r="B60" s="78" t="s">
        <v>131</v>
      </c>
      <c r="C60" s="79" t="s">
        <v>132</v>
      </c>
      <c r="D60" s="80"/>
    </row>
    <row r="61" spans="2:4" s="73" customFormat="1" ht="41.4" x14ac:dyDescent="0.2">
      <c r="B61" s="78" t="s">
        <v>35</v>
      </c>
      <c r="C61" s="71" t="s">
        <v>133</v>
      </c>
      <c r="D61" s="72"/>
    </row>
    <row r="62" spans="2:4" s="73" customFormat="1" x14ac:dyDescent="0.2">
      <c r="B62" s="71"/>
      <c r="C62" s="71"/>
      <c r="D62" s="72"/>
    </row>
    <row r="63" spans="2:4" s="73" customFormat="1" ht="27.6" x14ac:dyDescent="0.2">
      <c r="B63" s="93" t="s">
        <v>157</v>
      </c>
      <c r="C63" s="94"/>
      <c r="D63" s="95"/>
    </row>
    <row r="64" spans="2:4" s="73" customFormat="1" x14ac:dyDescent="0.2">
      <c r="B64" s="96" t="s">
        <v>134</v>
      </c>
      <c r="C64" s="71" t="s">
        <v>135</v>
      </c>
      <c r="D64" s="97"/>
    </row>
    <row r="65" spans="2:4" s="73" customFormat="1" x14ac:dyDescent="0.2">
      <c r="B65" s="96" t="s">
        <v>136</v>
      </c>
      <c r="C65" s="71" t="s">
        <v>137</v>
      </c>
      <c r="D65" s="72"/>
    </row>
    <row r="66" spans="2:4" s="73" customFormat="1" ht="27.6" x14ac:dyDescent="0.2">
      <c r="B66" s="96" t="s">
        <v>138</v>
      </c>
      <c r="C66" s="71" t="s">
        <v>139</v>
      </c>
      <c r="D66" s="72"/>
    </row>
    <row r="67" spans="2:4" s="73" customFormat="1" ht="27.6" x14ac:dyDescent="0.2">
      <c r="B67" s="96" t="s">
        <v>140</v>
      </c>
      <c r="C67" s="75" t="s">
        <v>141</v>
      </c>
      <c r="D67" s="72"/>
    </row>
    <row r="68" spans="2:4" s="73" customFormat="1" ht="55.2" x14ac:dyDescent="0.2">
      <c r="B68" s="96" t="s">
        <v>142</v>
      </c>
      <c r="C68" s="75" t="s">
        <v>143</v>
      </c>
      <c r="D68" s="72"/>
    </row>
    <row r="69" spans="2:4" s="73" customFormat="1" x14ac:dyDescent="0.2">
      <c r="B69" s="96" t="s">
        <v>144</v>
      </c>
      <c r="C69" s="71" t="s">
        <v>145</v>
      </c>
      <c r="D69" s="72"/>
    </row>
    <row r="70" spans="2:4" s="73" customFormat="1" x14ac:dyDescent="0.2">
      <c r="B70" s="96" t="s">
        <v>146</v>
      </c>
      <c r="C70" s="71" t="s">
        <v>147</v>
      </c>
      <c r="D70" s="72"/>
    </row>
    <row r="71" spans="2:4" s="73" customFormat="1" ht="27.6" x14ac:dyDescent="0.2">
      <c r="B71" s="96" t="s">
        <v>148</v>
      </c>
      <c r="C71" s="71" t="s">
        <v>149</v>
      </c>
      <c r="D71" s="72"/>
    </row>
    <row r="74" spans="2:4" ht="14.4" thickBot="1" x14ac:dyDescent="0.25"/>
    <row r="75" spans="2:4" s="123" customFormat="1" ht="111" customHeight="1" thickBot="1" x14ac:dyDescent="0.25">
      <c r="B75" s="134" t="s">
        <v>206</v>
      </c>
      <c r="C75" s="135" t="s">
        <v>228</v>
      </c>
      <c r="D75" s="136"/>
    </row>
    <row r="76" spans="2:4" s="123" customFormat="1" ht="65.55" customHeight="1" outlineLevel="1" x14ac:dyDescent="0.2">
      <c r="B76" s="137" t="s">
        <v>207</v>
      </c>
      <c r="C76" s="138" t="s">
        <v>208</v>
      </c>
      <c r="D76" s="139" t="s">
        <v>216</v>
      </c>
    </row>
    <row r="77" spans="2:4" s="123" customFormat="1" ht="71.55" customHeight="1" outlineLevel="1" x14ac:dyDescent="0.2">
      <c r="B77" s="140" t="s">
        <v>46</v>
      </c>
      <c r="C77" s="146" t="s">
        <v>224</v>
      </c>
    </row>
    <row r="78" spans="2:4" s="123" customFormat="1" ht="14.4" outlineLevel="1" x14ac:dyDescent="0.3">
      <c r="B78" s="147" t="s">
        <v>217</v>
      </c>
      <c r="C78" s="146" t="s">
        <v>225</v>
      </c>
      <c r="D78" s="141" t="s">
        <v>223</v>
      </c>
    </row>
    <row r="79" spans="2:4" s="123" customFormat="1" ht="27.6" outlineLevel="1" x14ac:dyDescent="0.3">
      <c r="B79" s="148" t="s">
        <v>218</v>
      </c>
      <c r="C79" s="146" t="s">
        <v>227</v>
      </c>
      <c r="D79" s="141" t="s">
        <v>226</v>
      </c>
    </row>
    <row r="80" spans="2:4" s="123" customFormat="1" ht="27.6" outlineLevel="1" x14ac:dyDescent="0.3">
      <c r="B80" s="148" t="s">
        <v>219</v>
      </c>
      <c r="C80" s="146" t="s">
        <v>229</v>
      </c>
      <c r="D80" s="141" t="s">
        <v>230</v>
      </c>
    </row>
    <row r="81" spans="2:4" s="123" customFormat="1" ht="14.4" outlineLevel="1" x14ac:dyDescent="0.3">
      <c r="B81" s="148" t="s">
        <v>220</v>
      </c>
      <c r="C81" s="146"/>
      <c r="D81" s="141"/>
    </row>
    <row r="82" spans="2:4" s="123" customFormat="1" ht="14.4" outlineLevel="1" x14ac:dyDescent="0.3">
      <c r="B82" s="148" t="s">
        <v>221</v>
      </c>
      <c r="C82" s="146"/>
      <c r="D82" s="141"/>
    </row>
    <row r="83" spans="2:4" s="123" customFormat="1" ht="14.4" outlineLevel="1" x14ac:dyDescent="0.3">
      <c r="B83" s="149" t="s">
        <v>222</v>
      </c>
      <c r="C83" s="146"/>
      <c r="D83" s="141"/>
    </row>
    <row r="84" spans="2:4" s="123" customFormat="1" ht="31.2" customHeight="1" outlineLevel="1" x14ac:dyDescent="0.2">
      <c r="B84" s="140" t="s">
        <v>209</v>
      </c>
      <c r="C84" s="146"/>
      <c r="D84" s="141" t="s">
        <v>210</v>
      </c>
    </row>
    <row r="85" spans="2:4" s="123" customFormat="1" ht="31.2" customHeight="1" outlineLevel="1" x14ac:dyDescent="0.2">
      <c r="B85" s="140" t="s">
        <v>211</v>
      </c>
      <c r="C85" s="146"/>
      <c r="D85" s="141" t="s">
        <v>212</v>
      </c>
    </row>
    <row r="86" spans="2:4" s="123" customFormat="1" ht="49.2" customHeight="1" outlineLevel="1" x14ac:dyDescent="0.2">
      <c r="B86" s="140" t="s">
        <v>170</v>
      </c>
      <c r="C86" s="146"/>
      <c r="D86" s="141" t="s">
        <v>213</v>
      </c>
    </row>
    <row r="87" spans="2:4" s="123" customFormat="1" ht="100.2" customHeight="1" outlineLevel="1" x14ac:dyDescent="0.2">
      <c r="B87" s="140" t="s">
        <v>140</v>
      </c>
      <c r="C87" s="146"/>
      <c r="D87" s="142" t="s">
        <v>214</v>
      </c>
    </row>
    <row r="88" spans="2:4" s="123" customFormat="1" ht="48.6" customHeight="1" outlineLevel="1" thickBot="1" x14ac:dyDescent="0.25">
      <c r="B88" s="143" t="s">
        <v>172</v>
      </c>
      <c r="C88" s="144" t="s">
        <v>215</v>
      </c>
      <c r="D88" s="145"/>
    </row>
  </sheetData>
  <mergeCells count="3">
    <mergeCell ref="B4:D4"/>
    <mergeCell ref="A1:D1"/>
    <mergeCell ref="A2:D3"/>
  </mergeCells>
  <pageMargins left="0.7" right="0.7" top="0.75" bottom="0.75" header="0.51180555555555496" footer="0.51180555555555496"/>
  <pageSetup paperSize="9"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ME34"/>
  <sheetViews>
    <sheetView zoomScale="85" zoomScaleNormal="85" workbookViewId="0">
      <selection activeCell="H10" sqref="H10"/>
    </sheetView>
  </sheetViews>
  <sheetFormatPr defaultColWidth="8.81640625" defaultRowHeight="13.8" x14ac:dyDescent="0.25"/>
  <cols>
    <col min="1" max="1" width="3.81640625" style="1" customWidth="1"/>
    <col min="2" max="2" width="43.1796875" style="1" bestFit="1" customWidth="1"/>
    <col min="3" max="4" width="12.6328125" style="1" customWidth="1"/>
    <col min="5" max="5" width="5.36328125" style="1" customWidth="1"/>
    <col min="6" max="6" width="38.81640625" style="1" bestFit="1" customWidth="1"/>
    <col min="7" max="7" width="4.26953125" style="1" customWidth="1"/>
    <col min="8" max="8" width="5" style="1" customWidth="1"/>
    <col min="9" max="9" width="43.6328125" style="1" bestFit="1" customWidth="1"/>
    <col min="10" max="10" width="5.1796875" style="1" customWidth="1"/>
    <col min="11" max="11" width="26.1796875" style="1" customWidth="1"/>
    <col min="12" max="1019" width="10.6328125" style="1" customWidth="1"/>
  </cols>
  <sheetData>
    <row r="1" spans="2:1019" ht="44.55" customHeight="1" x14ac:dyDescent="0.25">
      <c r="B1" s="18" t="s">
        <v>12</v>
      </c>
      <c r="C1" s="17"/>
      <c r="D1" s="17"/>
      <c r="E1" s="17"/>
      <c r="F1" s="19"/>
      <c r="G1" s="17"/>
      <c r="H1" s="17"/>
      <c r="I1" s="17"/>
    </row>
    <row r="2" spans="2:1019" ht="47.55" customHeight="1" x14ac:dyDescent="0.25">
      <c r="B2" s="462" t="s">
        <v>440</v>
      </c>
      <c r="C2" s="462"/>
      <c r="D2" s="462"/>
      <c r="E2" s="462"/>
      <c r="F2" s="462"/>
      <c r="G2" s="44"/>
      <c r="H2" s="44"/>
      <c r="I2" s="44"/>
    </row>
    <row r="3" spans="2:1019" s="17" customFormat="1" ht="15" x14ac:dyDescent="0.25">
      <c r="B3" s="1"/>
      <c r="C3" s="1"/>
      <c r="D3" s="1"/>
      <c r="E3" s="20"/>
      <c r="H3" s="1"/>
    </row>
    <row r="4" spans="2:1019" ht="15.6" x14ac:dyDescent="0.25">
      <c r="B4" s="21" t="s">
        <v>39</v>
      </c>
      <c r="C4" s="214">
        <v>0.02</v>
      </c>
      <c r="D4" s="43"/>
      <c r="F4" s="23" t="s">
        <v>177</v>
      </c>
      <c r="AMC4"/>
      <c r="AMD4"/>
      <c r="AME4"/>
    </row>
    <row r="5" spans="2:1019" ht="13.95" customHeight="1" x14ac:dyDescent="0.25">
      <c r="B5" s="463" t="s">
        <v>354</v>
      </c>
      <c r="C5" s="463"/>
      <c r="D5" s="463"/>
      <c r="F5" s="24" t="s">
        <v>42</v>
      </c>
      <c r="AMC5"/>
      <c r="AMD5"/>
      <c r="AME5"/>
    </row>
    <row r="6" spans="2:1019" ht="15" customHeight="1" x14ac:dyDescent="0.25">
      <c r="B6" s="463"/>
      <c r="C6" s="463"/>
      <c r="D6" s="463"/>
      <c r="F6" s="22" t="s">
        <v>162</v>
      </c>
      <c r="AMC6"/>
      <c r="AMD6"/>
      <c r="AME6"/>
    </row>
    <row r="7" spans="2:1019" ht="13.95" customHeight="1" x14ac:dyDescent="0.25">
      <c r="B7" s="463"/>
      <c r="C7" s="463"/>
      <c r="D7" s="463"/>
      <c r="F7" s="25" t="s">
        <v>159</v>
      </c>
      <c r="AMC7"/>
      <c r="AMD7"/>
      <c r="AME7"/>
    </row>
    <row r="8" spans="2:1019" ht="15" customHeight="1" x14ac:dyDescent="0.25">
      <c r="B8" s="463"/>
      <c r="C8" s="463"/>
      <c r="D8" s="463"/>
      <c r="F8" s="25" t="s">
        <v>247</v>
      </c>
      <c r="AMC8"/>
      <c r="AMD8"/>
      <c r="AME8"/>
    </row>
    <row r="9" spans="2:1019" ht="15" customHeight="1" x14ac:dyDescent="0.25">
      <c r="B9" s="463"/>
      <c r="C9" s="463"/>
      <c r="D9" s="463"/>
      <c r="AMC9"/>
      <c r="AMD9"/>
      <c r="AME9"/>
    </row>
    <row r="10" spans="2:1019" ht="15.6" x14ac:dyDescent="0.25">
      <c r="B10" s="463"/>
      <c r="C10" s="463"/>
      <c r="D10" s="463"/>
      <c r="F10" s="23" t="s">
        <v>43</v>
      </c>
      <c r="AMC10"/>
      <c r="AMD10"/>
      <c r="AME10"/>
    </row>
    <row r="11" spans="2:1019" x14ac:dyDescent="0.25">
      <c r="B11" s="463"/>
      <c r="C11" s="463"/>
      <c r="D11" s="463"/>
      <c r="F11" s="25"/>
      <c r="AMC11"/>
      <c r="AMD11"/>
      <c r="AME11"/>
    </row>
    <row r="12" spans="2:1019" ht="55.95" customHeight="1" x14ac:dyDescent="0.25">
      <c r="B12" s="463"/>
      <c r="C12" s="463"/>
      <c r="D12" s="463"/>
      <c r="F12" s="24" t="s">
        <v>42</v>
      </c>
      <c r="AMC12"/>
      <c r="AMD12"/>
      <c r="AME12"/>
    </row>
    <row r="13" spans="2:1019" x14ac:dyDescent="0.25">
      <c r="B13" s="463"/>
      <c r="C13" s="463"/>
      <c r="D13" s="463"/>
      <c r="F13" s="25" t="s">
        <v>191</v>
      </c>
      <c r="AMC13"/>
      <c r="AMD13"/>
      <c r="AME13"/>
    </row>
    <row r="14" spans="2:1019" x14ac:dyDescent="0.25">
      <c r="F14" s="22" t="s">
        <v>192</v>
      </c>
      <c r="AMC14"/>
      <c r="AMD14"/>
      <c r="AME14"/>
    </row>
    <row r="15" spans="2:1019" ht="13.95" customHeight="1" x14ac:dyDescent="0.25">
      <c r="B15" s="21" t="s">
        <v>406</v>
      </c>
      <c r="C15" s="128">
        <v>0.19500000000000001</v>
      </c>
      <c r="D15" s="43" t="s">
        <v>3</v>
      </c>
      <c r="F15" s="22"/>
      <c r="AMC15"/>
      <c r="AMD15"/>
      <c r="AME15"/>
    </row>
    <row r="16" spans="2:1019" x14ac:dyDescent="0.25">
      <c r="B16" s="465" t="s">
        <v>403</v>
      </c>
      <c r="C16" s="464" t="s">
        <v>404</v>
      </c>
      <c r="D16" s="464"/>
      <c r="AMC16"/>
      <c r="AMD16"/>
      <c r="AME16"/>
    </row>
    <row r="17" spans="2:1019" ht="15.6" x14ac:dyDescent="0.25">
      <c r="B17" s="465"/>
      <c r="C17" s="464"/>
      <c r="D17" s="464"/>
      <c r="F17" s="23" t="s">
        <v>182</v>
      </c>
      <c r="G17" s="22"/>
      <c r="AMC17"/>
      <c r="AMD17"/>
      <c r="AME17"/>
    </row>
    <row r="18" spans="2:1019" x14ac:dyDescent="0.25">
      <c r="B18" s="465"/>
      <c r="C18" s="464"/>
      <c r="D18" s="464"/>
      <c r="F18" s="25"/>
      <c r="G18" s="22"/>
      <c r="AMC18"/>
      <c r="AMD18"/>
      <c r="AME18"/>
    </row>
    <row r="19" spans="2:1019" x14ac:dyDescent="0.25">
      <c r="B19" s="465"/>
      <c r="C19" s="464"/>
      <c r="D19" s="464"/>
      <c r="F19" s="24" t="s">
        <v>42</v>
      </c>
      <c r="G19" s="22">
        <v>1</v>
      </c>
      <c r="AMC19"/>
      <c r="AMD19"/>
      <c r="AME19"/>
    </row>
    <row r="20" spans="2:1019" x14ac:dyDescent="0.25">
      <c r="B20" s="465"/>
      <c r="C20" s="464"/>
      <c r="D20" s="464"/>
      <c r="F20" s="25" t="s">
        <v>185</v>
      </c>
      <c r="G20" s="22">
        <v>2</v>
      </c>
      <c r="AMC20"/>
      <c r="AMD20"/>
      <c r="AME20"/>
    </row>
    <row r="21" spans="2:1019" x14ac:dyDescent="0.25">
      <c r="B21" s="129"/>
      <c r="C21" s="129"/>
      <c r="D21" s="101"/>
      <c r="F21" s="25" t="s">
        <v>186</v>
      </c>
      <c r="G21" s="22">
        <v>3</v>
      </c>
      <c r="AMC21"/>
      <c r="AMD21"/>
      <c r="AME21"/>
    </row>
    <row r="22" spans="2:1019" ht="18" x14ac:dyDescent="0.25">
      <c r="B22" s="125" t="s">
        <v>405</v>
      </c>
      <c r="C22" s="127">
        <f>100.34*375/1000</f>
        <v>37.627499999999998</v>
      </c>
      <c r="D22" s="126" t="s">
        <v>187</v>
      </c>
      <c r="F22" s="25" t="s">
        <v>183</v>
      </c>
      <c r="G22" s="22">
        <v>4</v>
      </c>
      <c r="AMC22"/>
      <c r="AMD22"/>
      <c r="AME22"/>
    </row>
    <row r="23" spans="2:1019" ht="34.200000000000003" x14ac:dyDescent="0.25">
      <c r="B23" s="231" t="s">
        <v>407</v>
      </c>
      <c r="C23" s="464" t="s">
        <v>408</v>
      </c>
      <c r="D23" s="464"/>
      <c r="AMC23"/>
      <c r="AMD23"/>
      <c r="AME23"/>
    </row>
    <row r="24" spans="2:1019" x14ac:dyDescent="0.25">
      <c r="AMC24"/>
      <c r="AMD24"/>
      <c r="AME24"/>
    </row>
    <row r="25" spans="2:1019" x14ac:dyDescent="0.25">
      <c r="AMC25"/>
      <c r="AMD25"/>
      <c r="AME25"/>
    </row>
    <row r="26" spans="2:1019" x14ac:dyDescent="0.25">
      <c r="AMC26"/>
      <c r="AMD26"/>
      <c r="AME26"/>
    </row>
    <row r="27" spans="2:1019" x14ac:dyDescent="0.25">
      <c r="AMC27"/>
      <c r="AMD27"/>
      <c r="AME27"/>
    </row>
    <row r="28" spans="2:1019" x14ac:dyDescent="0.25">
      <c r="AMC28"/>
      <c r="AMD28"/>
      <c r="AME28"/>
    </row>
    <row r="29" spans="2:1019" x14ac:dyDescent="0.25">
      <c r="AMC29"/>
      <c r="AMD29"/>
      <c r="AME29"/>
    </row>
    <row r="30" spans="2:1019" x14ac:dyDescent="0.25">
      <c r="AMC30"/>
      <c r="AMD30"/>
      <c r="AME30"/>
    </row>
    <row r="31" spans="2:1019" x14ac:dyDescent="0.25">
      <c r="AMC31"/>
      <c r="AMD31"/>
      <c r="AME31"/>
    </row>
    <row r="32" spans="2:1019" x14ac:dyDescent="0.25">
      <c r="AMC32"/>
      <c r="AMD32"/>
      <c r="AME32"/>
    </row>
    <row r="33" spans="1017:1019" x14ac:dyDescent="0.25">
      <c r="AMC33"/>
      <c r="AMD33"/>
      <c r="AME33"/>
    </row>
    <row r="34" spans="1017:1019" x14ac:dyDescent="0.25">
      <c r="AMC34"/>
      <c r="AMD34"/>
      <c r="AME34"/>
    </row>
  </sheetData>
  <mergeCells count="5">
    <mergeCell ref="B2:F2"/>
    <mergeCell ref="B5:D13"/>
    <mergeCell ref="C23:D23"/>
    <mergeCell ref="B16:B20"/>
    <mergeCell ref="C16:D20"/>
  </mergeCells>
  <hyperlinks>
    <hyperlink ref="C16" r:id="rId1" location="tab-chart_2" xr:uid="{00000000-0004-0000-0600-000000000000}"/>
    <hyperlink ref="C23:D23" r:id="rId2" display="https://www.statista.com/statistics/1322214/carbon-prices-european-union-emission-trading-scheme/" xr:uid="{00000000-0004-0000-0600-000001000000}"/>
  </hyperlinks>
  <pageMargins left="0.75" right="0.75" top="1" bottom="1" header="0.51180555555555496" footer="0.51180555555555496"/>
  <pageSetup firstPageNumber="0" orientation="portrait" horizontalDpi="300" verticalDpi="300"/>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3"/>
  <sheetViews>
    <sheetView zoomScale="70" zoomScaleNormal="70" workbookViewId="0">
      <selection activeCell="C11" sqref="C11"/>
    </sheetView>
  </sheetViews>
  <sheetFormatPr defaultColWidth="8.7265625" defaultRowHeight="13.8" outlineLevelRow="1" x14ac:dyDescent="0.25"/>
  <cols>
    <col min="1" max="1" width="33.81640625" style="104" bestFit="1" customWidth="1"/>
    <col min="2" max="2" width="27.6328125" style="104" customWidth="1"/>
    <col min="3" max="3" width="26.453125" style="104" customWidth="1"/>
    <col min="4" max="4" width="26.1796875" style="104" customWidth="1"/>
    <col min="5" max="5" width="18.453125" style="104" bestFit="1" customWidth="1"/>
    <col min="6" max="11" width="14.1796875" style="104" bestFit="1" customWidth="1"/>
    <col min="12" max="23" width="11.1796875" style="104" customWidth="1"/>
    <col min="24" max="24" width="10.453125" style="104" bestFit="1" customWidth="1"/>
    <col min="25" max="16384" width="8.7265625" style="104"/>
  </cols>
  <sheetData>
    <row r="1" spans="1:23" ht="27.6" x14ac:dyDescent="0.25">
      <c r="A1" s="102" t="s">
        <v>165</v>
      </c>
      <c r="B1" s="103"/>
      <c r="C1" s="103"/>
      <c r="D1" s="103"/>
      <c r="E1" s="103"/>
      <c r="F1" s="103"/>
      <c r="G1" s="103"/>
      <c r="H1" s="103"/>
      <c r="I1" s="103"/>
    </row>
    <row r="2" spans="1:23" x14ac:dyDescent="0.25">
      <c r="A2" s="466" t="s">
        <v>402</v>
      </c>
      <c r="B2" s="466"/>
      <c r="C2" s="466"/>
      <c r="D2" s="466"/>
      <c r="E2" s="466"/>
      <c r="F2" s="466"/>
      <c r="G2" s="466"/>
      <c r="H2" s="466"/>
      <c r="I2" s="466"/>
    </row>
    <row r="5" spans="1:23" s="180" customFormat="1" x14ac:dyDescent="0.25">
      <c r="A5" s="467" t="s">
        <v>304</v>
      </c>
      <c r="B5" s="179" t="str">
        <f>'4) Ajánlattevői_adatszolg.'!$E$8</f>
        <v/>
      </c>
      <c r="C5" s="179" t="str">
        <f>'4) Ajánlattevői_adatszolg.'!$F$8</f>
        <v/>
      </c>
      <c r="D5" s="179" t="str">
        <f>'4) Ajánlattevői_adatszolg.'!$G$8</f>
        <v/>
      </c>
      <c r="E5" s="179" t="str">
        <f>'4) Ajánlattevői_adatszolg.'!$H$8</f>
        <v/>
      </c>
      <c r="F5" s="179" t="str">
        <f>'4) Ajánlattevői_adatszolg.'!$I$8</f>
        <v/>
      </c>
      <c r="G5" s="179" t="str">
        <f>'4) Ajánlattevői_adatszolg.'!$J$8</f>
        <v/>
      </c>
      <c r="H5" s="179" t="str">
        <f>'4) Ajánlattevői_adatszolg.'!$K$8</f>
        <v/>
      </c>
      <c r="I5" s="179" t="str">
        <f>'4) Ajánlattevői_adatszolg.'!$L$8</f>
        <v/>
      </c>
      <c r="J5" s="179" t="str">
        <f>'4) Ajánlattevői_adatszolg.'!$M$8</f>
        <v/>
      </c>
      <c r="K5" s="179" t="str">
        <f>'4) Ajánlattevői_adatszolg.'!$N$8</f>
        <v/>
      </c>
      <c r="L5" s="104"/>
      <c r="M5" s="104"/>
      <c r="N5" s="104"/>
      <c r="O5" s="104"/>
      <c r="P5" s="104"/>
      <c r="Q5" s="104"/>
      <c r="R5" s="104"/>
      <c r="S5" s="104"/>
      <c r="T5" s="104"/>
      <c r="U5" s="104"/>
      <c r="V5" s="104"/>
      <c r="W5" s="104"/>
    </row>
    <row r="6" spans="1:23" s="109" customFormat="1" x14ac:dyDescent="0.25">
      <c r="A6" s="468"/>
      <c r="B6" s="178" t="str">
        <f>'4) Ajánlattevői_adatszolg.'!$E$11</f>
        <v/>
      </c>
      <c r="C6" s="178" t="str">
        <f>'4) Ajánlattevői_adatszolg.'!$F$11</f>
        <v/>
      </c>
      <c r="D6" s="178" t="str">
        <f>'4) Ajánlattevői_adatszolg.'!$G$11</f>
        <v/>
      </c>
      <c r="E6" s="178" t="str">
        <f>'4) Ajánlattevői_adatszolg.'!$H$11</f>
        <v/>
      </c>
      <c r="F6" s="178" t="str">
        <f>'4) Ajánlattevői_adatszolg.'!$I$11</f>
        <v/>
      </c>
      <c r="G6" s="178" t="str">
        <f>'4) Ajánlattevői_adatszolg.'!$J$11</f>
        <v/>
      </c>
      <c r="H6" s="178" t="str">
        <f>'4) Ajánlattevői_adatszolg.'!$K$11</f>
        <v/>
      </c>
      <c r="I6" s="178" t="str">
        <f>'4) Ajánlattevői_adatszolg.'!$L$11</f>
        <v/>
      </c>
      <c r="J6" s="178" t="str">
        <f>'4) Ajánlattevői_adatszolg.'!$M$11</f>
        <v/>
      </c>
      <c r="K6" s="178" t="str">
        <f>'4) Ajánlattevői_adatszolg.'!$N$11</f>
        <v/>
      </c>
      <c r="L6" s="118"/>
      <c r="M6" s="118"/>
      <c r="N6" s="118"/>
      <c r="O6" s="118"/>
      <c r="P6" s="118"/>
      <c r="Q6" s="118"/>
      <c r="R6" s="118"/>
      <c r="S6" s="118"/>
      <c r="T6" s="118"/>
      <c r="U6" s="118"/>
      <c r="V6" s="118"/>
      <c r="W6" s="118"/>
    </row>
    <row r="7" spans="1:23" ht="18" customHeight="1" outlineLevel="1" x14ac:dyDescent="0.25">
      <c r="A7" s="152" t="s">
        <v>217</v>
      </c>
      <c r="B7" s="110" t="str">
        <f>IF(B$5="","",IF(B$5="Új létesítés tervezéssel",'4) Ajánlattevői_adatszolg.'!E$19*('4) Ajánlattevői_adatszolg.'!E$20+'4) Ajánlattevői_adatszolg.'!E$21),('4) Ajánlattevői_adatszolg.'!E12+'4) Ajánlattevői_adatszolg.'!E$19)*('4) Ajánlattevői_adatszolg.'!E$20+'4) Ajánlattevői_adatszolg.'!E$21)))</f>
        <v/>
      </c>
      <c r="C7" s="110" t="str">
        <f>IF(C$5="","",IF(C$5="Új létesítés",('4) Ajánlattevői_adatszolg.'!F12+'4) Ajánlattevői_adatszolg.'!F$19)*('4) Ajánlattevői_adatszolg.'!F$20+'4) Ajánlattevői_adatszolg.'!F$21),'4) Ajánlattevői_adatszolg.'!F$19*('4) Ajánlattevői_adatszolg.'!F$20+'4) Ajánlattevői_adatszolg.'!F$21)))</f>
        <v/>
      </c>
      <c r="D7" s="110" t="str">
        <f>IF(D$5="","",IF(D$5="Új létesítés",('4) Ajánlattevői_adatszolg.'!G12+'4) Ajánlattevői_adatszolg.'!G$19)*('4) Ajánlattevői_adatszolg.'!G$20+'4) Ajánlattevői_adatszolg.'!G$21),'4) Ajánlattevői_adatszolg.'!G$19*('4) Ajánlattevői_adatszolg.'!G$20+'4) Ajánlattevői_adatszolg.'!G$21)))</f>
        <v/>
      </c>
      <c r="E7" s="110" t="str">
        <f>IF(E$5="","",IF(E$5="Új létesítés",('4) Ajánlattevői_adatszolg.'!H12+'4) Ajánlattevői_adatszolg.'!H$19)*('4) Ajánlattevői_adatszolg.'!H$20+'4) Ajánlattevői_adatszolg.'!H$21),'4) Ajánlattevői_adatszolg.'!H$19*('4) Ajánlattevői_adatszolg.'!H$20+'4) Ajánlattevői_adatszolg.'!H$21)))</f>
        <v/>
      </c>
      <c r="F7" s="110" t="str">
        <f>IF(F$5="","",IF(F$5="Új létesítés",('4) Ajánlattevői_adatszolg.'!I12+'4) Ajánlattevői_adatszolg.'!I$19)*('4) Ajánlattevői_adatszolg.'!I$20+'4) Ajánlattevői_adatszolg.'!I$21),'4) Ajánlattevői_adatszolg.'!I$19*('4) Ajánlattevői_adatszolg.'!I$20+'4) Ajánlattevői_adatszolg.'!I$21)))</f>
        <v/>
      </c>
      <c r="G7" s="110" t="str">
        <f>IF(G$5="","",IF(G$5="Új létesítés",('4) Ajánlattevői_adatszolg.'!J12+'4) Ajánlattevői_adatszolg.'!J$19)*('4) Ajánlattevői_adatszolg.'!J$20+'4) Ajánlattevői_adatszolg.'!J$21),'4) Ajánlattevői_adatszolg.'!J$19*('4) Ajánlattevői_adatszolg.'!J$20+'4) Ajánlattevői_adatszolg.'!J$21)))</f>
        <v/>
      </c>
      <c r="H7" s="110" t="str">
        <f>IF(H$5="","",IF(H$5="Új létesítés",('4) Ajánlattevői_adatszolg.'!K12+'4) Ajánlattevői_adatszolg.'!K$19)*('4) Ajánlattevői_adatszolg.'!K$20+'4) Ajánlattevői_adatszolg.'!K$21),'4) Ajánlattevői_adatszolg.'!K$19*('4) Ajánlattevői_adatszolg.'!K$20+'4) Ajánlattevői_adatszolg.'!K$21)))</f>
        <v/>
      </c>
      <c r="I7" s="110" t="str">
        <f>IF(I$5="","",IF(I$5="Új létesítés",('4) Ajánlattevői_adatszolg.'!L12+'4) Ajánlattevői_adatszolg.'!L$19)*('4) Ajánlattevői_adatszolg.'!L$20+'4) Ajánlattevői_adatszolg.'!L$21),'4) Ajánlattevői_adatszolg.'!L$19*('4) Ajánlattevői_adatszolg.'!L$20+'4) Ajánlattevői_adatszolg.'!L$21)))</f>
        <v/>
      </c>
      <c r="J7" s="110" t="str">
        <f>IF(J$5="","",IF(J$5="Új létesítés",('4) Ajánlattevői_adatszolg.'!M12+'4) Ajánlattevői_adatszolg.'!M$19)*('4) Ajánlattevői_adatszolg.'!M$20+'4) Ajánlattevői_adatszolg.'!M$21),'4) Ajánlattevői_adatszolg.'!M$19*('4) Ajánlattevői_adatszolg.'!M$20+'4) Ajánlattevői_adatszolg.'!M$21)))</f>
        <v/>
      </c>
      <c r="K7" s="110" t="str">
        <f>IF(K$5="","",IF(K$5="Új létesítés",('4) Ajánlattevői_adatszolg.'!N12+'4) Ajánlattevői_adatszolg.'!N$19)*('4) Ajánlattevői_adatszolg.'!N$20+'4) Ajánlattevői_adatszolg.'!N$21),'4) Ajánlattevői_adatszolg.'!N$19*('4) Ajánlattevői_adatszolg.'!N$20+'4) Ajánlattevői_adatszolg.'!N$21)))</f>
        <v/>
      </c>
    </row>
    <row r="8" spans="1:23" ht="18" customHeight="1" outlineLevel="1" x14ac:dyDescent="0.25">
      <c r="A8" s="152" t="s">
        <v>295</v>
      </c>
      <c r="B8" s="110" t="str">
        <f>IF(B$5="","",('4) Ajánlattevői_adatszolg.'!E$12+'4) Ajánlattevői_adatszolg.'!E$19)*(('4) Ajánlattevői_adatszolg.'!E$25*('4) Ajánlattevői_adatszolg.'!E32+'4) Ajánlattevői_adatszolg.'!E33))+('4) Ajánlattevői_adatszolg.'!E$39*('4) Ajánlattevői_adatszolg.'!E46+'4) Ajánlattevői_adatszolg.'!E47))+('4) Ajánlattevői_adatszolg.'!E$53*('4) Ajánlattevői_adatszolg.'!E60+'4) Ajánlattevői_adatszolg.'!E61))+('4) Ajánlattevői_adatszolg.'!E$67*('4) Ajánlattevői_adatszolg.'!E74+'4) Ajánlattevői_adatszolg.'!E75))+('4) Ajánlattevői_adatszolg.'!E$81*('4) Ajánlattevői_adatszolg.'!E88+'4) Ajánlattevői_adatszolg.'!E89))))</f>
        <v/>
      </c>
      <c r="C8" s="110" t="str">
        <f>IF(C$5="","",('4) Ajánlattevői_adatszolg.'!F$12+'4) Ajánlattevői_adatszolg.'!F$19)*(('4) Ajánlattevői_adatszolg.'!F$25*('4) Ajánlattevői_adatszolg.'!F32+'4) Ajánlattevői_adatszolg.'!F33))+('4) Ajánlattevői_adatszolg.'!F$39*('4) Ajánlattevői_adatszolg.'!F46+'4) Ajánlattevői_adatszolg.'!F47))+('4) Ajánlattevői_adatszolg.'!F$53*('4) Ajánlattevői_adatszolg.'!F60+'4) Ajánlattevői_adatszolg.'!F61))+('4) Ajánlattevői_adatszolg.'!F$67*('4) Ajánlattevői_adatszolg.'!F74+'4) Ajánlattevői_adatszolg.'!F75))+('4) Ajánlattevői_adatszolg.'!F$81*('4) Ajánlattevői_adatszolg.'!F88+'4) Ajánlattevői_adatszolg.'!F89))))</f>
        <v/>
      </c>
      <c r="D8" s="110" t="str">
        <f>IF(D$5="","",('4) Ajánlattevői_adatszolg.'!G$12+'4) Ajánlattevői_adatszolg.'!G$19)*(('4) Ajánlattevői_adatszolg.'!G$25*('4) Ajánlattevői_adatszolg.'!G32+'4) Ajánlattevői_adatszolg.'!G33))+('4) Ajánlattevői_adatszolg.'!G$39*('4) Ajánlattevői_adatszolg.'!G46+'4) Ajánlattevői_adatszolg.'!G47))+('4) Ajánlattevői_adatszolg.'!G$53*('4) Ajánlattevői_adatszolg.'!G60+'4) Ajánlattevői_adatszolg.'!G61))+('4) Ajánlattevői_adatszolg.'!G$67*('4) Ajánlattevői_adatszolg.'!G74+'4) Ajánlattevői_adatszolg.'!G75))+('4) Ajánlattevői_adatszolg.'!G$81*('4) Ajánlattevői_adatszolg.'!G88+'4) Ajánlattevői_adatszolg.'!G89))))</f>
        <v/>
      </c>
      <c r="E8" s="110" t="str">
        <f>IF(E$5="","",('4) Ajánlattevői_adatszolg.'!H$12+'4) Ajánlattevői_adatszolg.'!H$19)*(('4) Ajánlattevői_adatszolg.'!H$25*('4) Ajánlattevői_adatszolg.'!H32+'4) Ajánlattevői_adatszolg.'!H33))+('4) Ajánlattevői_adatszolg.'!H$39*('4) Ajánlattevői_adatszolg.'!H46+'4) Ajánlattevői_adatszolg.'!H47))+('4) Ajánlattevői_adatszolg.'!H$53*('4) Ajánlattevői_adatszolg.'!H60+'4) Ajánlattevői_adatszolg.'!H61))+('4) Ajánlattevői_adatszolg.'!H$67*('4) Ajánlattevői_adatszolg.'!H74+'4) Ajánlattevői_adatszolg.'!H75))+('4) Ajánlattevői_adatszolg.'!H$81*('4) Ajánlattevői_adatszolg.'!H88+'4) Ajánlattevői_adatszolg.'!H89))))</f>
        <v/>
      </c>
      <c r="F8" s="110" t="str">
        <f>IF(F$5="","",('4) Ajánlattevői_adatszolg.'!I$12+'4) Ajánlattevői_adatszolg.'!I$19)*(('4) Ajánlattevői_adatszolg.'!I$25*('4) Ajánlattevői_adatszolg.'!I32+'4) Ajánlattevői_adatszolg.'!I33))+('4) Ajánlattevői_adatszolg.'!I$39*('4) Ajánlattevői_adatszolg.'!I46+'4) Ajánlattevői_adatszolg.'!I47))+('4) Ajánlattevői_adatszolg.'!I$53*('4) Ajánlattevői_adatszolg.'!I60+'4) Ajánlattevői_adatszolg.'!I61))+('4) Ajánlattevői_adatszolg.'!I$67*('4) Ajánlattevői_adatszolg.'!I74+'4) Ajánlattevői_adatszolg.'!I75))+('4) Ajánlattevői_adatszolg.'!I$81*('4) Ajánlattevői_adatszolg.'!I88+'4) Ajánlattevői_adatszolg.'!I89))))</f>
        <v/>
      </c>
      <c r="G8" s="110" t="str">
        <f>IF(G$5="","",('4) Ajánlattevői_adatszolg.'!J$12+'4) Ajánlattevői_adatszolg.'!J$19)*(('4) Ajánlattevői_adatszolg.'!J$25*('4) Ajánlattevői_adatszolg.'!J32+'4) Ajánlattevői_adatszolg.'!J33))+('4) Ajánlattevői_adatszolg.'!J$39*('4) Ajánlattevői_adatszolg.'!J46+'4) Ajánlattevői_adatszolg.'!J47))+('4) Ajánlattevői_adatszolg.'!J$53*('4) Ajánlattevői_adatszolg.'!J60+'4) Ajánlattevői_adatszolg.'!J61))+('4) Ajánlattevői_adatszolg.'!J$67*('4) Ajánlattevői_adatszolg.'!J74+'4) Ajánlattevői_adatszolg.'!J75))+('4) Ajánlattevői_adatszolg.'!J$81*('4) Ajánlattevői_adatszolg.'!J88+'4) Ajánlattevői_adatszolg.'!J89))))</f>
        <v/>
      </c>
      <c r="H8" s="110" t="str">
        <f>IF(H$5="","",('4) Ajánlattevői_adatszolg.'!K$12+'4) Ajánlattevői_adatszolg.'!K$19)*(('4) Ajánlattevői_adatszolg.'!K$25*('4) Ajánlattevői_adatszolg.'!K32+'4) Ajánlattevői_adatszolg.'!K33))+('4) Ajánlattevői_adatszolg.'!K$39*('4) Ajánlattevői_adatszolg.'!K46+'4) Ajánlattevői_adatszolg.'!K47))+('4) Ajánlattevői_adatszolg.'!K$53*('4) Ajánlattevői_adatszolg.'!K60+'4) Ajánlattevői_adatszolg.'!K61))+('4) Ajánlattevői_adatszolg.'!K$67*('4) Ajánlattevői_adatszolg.'!K74+'4) Ajánlattevői_adatszolg.'!K75))+('4) Ajánlattevői_adatszolg.'!K$81*('4) Ajánlattevői_adatszolg.'!K88+'4) Ajánlattevői_adatszolg.'!K89))))</f>
        <v/>
      </c>
      <c r="I8" s="110" t="str">
        <f>IF(I$5="","",('4) Ajánlattevői_adatszolg.'!L$12+'4) Ajánlattevői_adatszolg.'!L$19)*(('4) Ajánlattevői_adatszolg.'!L$25*('4) Ajánlattevői_adatszolg.'!L32+'4) Ajánlattevői_adatszolg.'!L33))+('4) Ajánlattevői_adatszolg.'!L$39*('4) Ajánlattevői_adatszolg.'!L46+'4) Ajánlattevői_adatszolg.'!L47))+('4) Ajánlattevői_adatszolg.'!L$53*('4) Ajánlattevői_adatszolg.'!L60+'4) Ajánlattevői_adatszolg.'!L61))+('4) Ajánlattevői_adatszolg.'!L$67*('4) Ajánlattevői_adatszolg.'!L74+'4) Ajánlattevői_adatszolg.'!L75))+('4) Ajánlattevői_adatszolg.'!L$81*('4) Ajánlattevői_adatszolg.'!L88+'4) Ajánlattevői_adatszolg.'!L89))))</f>
        <v/>
      </c>
      <c r="J8" s="110" t="str">
        <f>IF(J$5="","",('4) Ajánlattevői_adatszolg.'!M$12+'4) Ajánlattevői_adatszolg.'!M$19)*(('4) Ajánlattevői_adatszolg.'!M$25*('4) Ajánlattevői_adatszolg.'!M32+'4) Ajánlattevői_adatszolg.'!M33))+('4) Ajánlattevői_adatszolg.'!M$39*('4) Ajánlattevői_adatszolg.'!M46+'4) Ajánlattevői_adatszolg.'!M47))+('4) Ajánlattevői_adatszolg.'!M$53*('4) Ajánlattevői_adatszolg.'!M60+'4) Ajánlattevői_adatszolg.'!M61))+('4) Ajánlattevői_adatszolg.'!M$67*('4) Ajánlattevői_adatszolg.'!M74+'4) Ajánlattevői_adatszolg.'!M75))+('4) Ajánlattevői_adatszolg.'!M$81*('4) Ajánlattevői_adatszolg.'!M88+'4) Ajánlattevői_adatszolg.'!M89))))</f>
        <v/>
      </c>
      <c r="K8" s="110" t="str">
        <f>IF(K$5="","",('4) Ajánlattevői_adatszolg.'!N$12+'4) Ajánlattevői_adatszolg.'!N$19)*(('4) Ajánlattevői_adatszolg.'!N$25*('4) Ajánlattevői_adatszolg.'!N32+'4) Ajánlattevői_adatszolg.'!N33))+('4) Ajánlattevői_adatszolg.'!N$39*('4) Ajánlattevői_adatszolg.'!N46+'4) Ajánlattevői_adatszolg.'!N47))+('4) Ajánlattevői_adatszolg.'!N$53*('4) Ajánlattevői_adatszolg.'!N60+'4) Ajánlattevői_adatszolg.'!N61))+('4) Ajánlattevői_adatszolg.'!N$67*('4) Ajánlattevői_adatszolg.'!N74+'4) Ajánlattevői_adatszolg.'!N75))+('4) Ajánlattevői_adatszolg.'!N$81*('4) Ajánlattevői_adatszolg.'!N88+'4) Ajánlattevői_adatszolg.'!N89))))</f>
        <v/>
      </c>
    </row>
    <row r="9" spans="1:23" ht="18" customHeight="1" outlineLevel="1" x14ac:dyDescent="0.25">
      <c r="A9" s="152" t="s">
        <v>219</v>
      </c>
      <c r="B9" s="110" t="str">
        <f>IF(B$5="","",('4) Ajánlattevői_adatszolg.'!E$12+'4) Ajánlattevői_adatszolg.'!E$19)*(('4) Ajánlattevői_adatszolg.'!E$25*'4) Ajánlattevői_adatszolg.'!E34)+('4) Ajánlattevői_adatszolg.'!E$39*'4) Ajánlattevői_adatszolg.'!E48)+('4) Ajánlattevői_adatszolg.'!E$53*'4) Ajánlattevői_adatszolg.'!E62)+('4) Ajánlattevői_adatszolg.'!E$67*'4) Ajánlattevői_adatszolg.'!E76)+('4) Ajánlattevői_adatszolg.'!E$81*'4) Ajánlattevői_adatszolg.'!E90)))</f>
        <v/>
      </c>
      <c r="C9" s="110" t="str">
        <f>IF(C$5="","",('4) Ajánlattevői_adatszolg.'!F$12+'4) Ajánlattevői_adatszolg.'!F$19)*(('4) Ajánlattevői_adatszolg.'!F$25*'4) Ajánlattevői_adatszolg.'!F34)+('4) Ajánlattevői_adatszolg.'!F$39*'4) Ajánlattevői_adatszolg.'!F48)+('4) Ajánlattevői_adatszolg.'!F$53*'4) Ajánlattevői_adatszolg.'!F62)+('4) Ajánlattevői_adatszolg.'!F$67*'4) Ajánlattevői_adatszolg.'!F76)+('4) Ajánlattevői_adatszolg.'!F$81*'4) Ajánlattevői_adatszolg.'!F90)))</f>
        <v/>
      </c>
      <c r="D9" s="110" t="str">
        <f>IF(D$5="","",('4) Ajánlattevői_adatszolg.'!G$12+'4) Ajánlattevői_adatszolg.'!G$19)*(('4) Ajánlattevői_adatszolg.'!G$25*'4) Ajánlattevői_adatszolg.'!G34)+('4) Ajánlattevői_adatszolg.'!G$39*'4) Ajánlattevői_adatszolg.'!G48)+('4) Ajánlattevői_adatszolg.'!G$53*'4) Ajánlattevői_adatszolg.'!G62)+('4) Ajánlattevői_adatszolg.'!G$67*'4) Ajánlattevői_adatszolg.'!G76)+('4) Ajánlattevői_adatszolg.'!G$81*'4) Ajánlattevői_adatszolg.'!G90)))</f>
        <v/>
      </c>
      <c r="E9" s="110" t="str">
        <f>IF(E$5="","",('4) Ajánlattevői_adatszolg.'!H$12+'4) Ajánlattevői_adatszolg.'!H$19)*(('4) Ajánlattevői_adatszolg.'!H$25*'4) Ajánlattevői_adatszolg.'!H34)+('4) Ajánlattevői_adatszolg.'!H$39*'4) Ajánlattevői_adatszolg.'!H48)+('4) Ajánlattevői_adatszolg.'!H$53*'4) Ajánlattevői_adatszolg.'!H62)+('4) Ajánlattevői_adatszolg.'!H$67*'4) Ajánlattevői_adatszolg.'!H76)+('4) Ajánlattevői_adatszolg.'!H$81*'4) Ajánlattevői_adatszolg.'!H90)))</f>
        <v/>
      </c>
      <c r="F9" s="110" t="str">
        <f>IF(F$5="","",('4) Ajánlattevői_adatszolg.'!I$12+'4) Ajánlattevői_adatszolg.'!I$19)*(('4) Ajánlattevői_adatszolg.'!I$25*'4) Ajánlattevői_adatszolg.'!I34)+('4) Ajánlattevői_adatszolg.'!I$39*'4) Ajánlattevői_adatszolg.'!I48)+('4) Ajánlattevői_adatszolg.'!I$53*'4) Ajánlattevői_adatszolg.'!I62)+('4) Ajánlattevői_adatszolg.'!I$67*'4) Ajánlattevői_adatszolg.'!I76)+('4) Ajánlattevői_adatszolg.'!I$81*'4) Ajánlattevői_adatszolg.'!I90)))</f>
        <v/>
      </c>
      <c r="G9" s="110" t="str">
        <f>IF(G$5="","",('4) Ajánlattevői_adatszolg.'!J$12+'4) Ajánlattevői_adatszolg.'!J$19)*(('4) Ajánlattevői_adatszolg.'!J$25*'4) Ajánlattevői_adatszolg.'!J34)+('4) Ajánlattevői_adatszolg.'!J$39*'4) Ajánlattevői_adatszolg.'!J48)+('4) Ajánlattevői_adatszolg.'!J$53*'4) Ajánlattevői_adatszolg.'!J62)+('4) Ajánlattevői_adatszolg.'!J$67*'4) Ajánlattevői_adatszolg.'!J76)+('4) Ajánlattevői_adatszolg.'!J$81*'4) Ajánlattevői_adatszolg.'!J90)))</f>
        <v/>
      </c>
      <c r="H9" s="110" t="str">
        <f>IF(H$5="","",('4) Ajánlattevői_adatszolg.'!K$12+'4) Ajánlattevői_adatszolg.'!K$19)*(('4) Ajánlattevői_adatszolg.'!K$25*'4) Ajánlattevői_adatszolg.'!K34)+('4) Ajánlattevői_adatszolg.'!K$39*'4) Ajánlattevői_adatszolg.'!K48)+('4) Ajánlattevői_adatszolg.'!K$53*'4) Ajánlattevői_adatszolg.'!K62)+('4) Ajánlattevői_adatszolg.'!K$67*'4) Ajánlattevői_adatszolg.'!K76)+('4) Ajánlattevői_adatszolg.'!K$81*'4) Ajánlattevői_adatszolg.'!K90)))</f>
        <v/>
      </c>
      <c r="I9" s="110" t="str">
        <f>IF(I$5="","",('4) Ajánlattevői_adatszolg.'!L$12+'4) Ajánlattevői_adatszolg.'!L$19)*(('4) Ajánlattevői_adatszolg.'!L$25*'4) Ajánlattevői_adatszolg.'!L34)+('4) Ajánlattevői_adatszolg.'!L$39*'4) Ajánlattevői_adatszolg.'!L48)+('4) Ajánlattevői_adatszolg.'!L$53*'4) Ajánlattevői_adatszolg.'!L62)+('4) Ajánlattevői_adatszolg.'!L$67*'4) Ajánlattevői_adatszolg.'!L76)+('4) Ajánlattevői_adatszolg.'!L$81*'4) Ajánlattevői_adatszolg.'!L90)))</f>
        <v/>
      </c>
      <c r="J9" s="110" t="str">
        <f>IF(J$5="","",('4) Ajánlattevői_adatszolg.'!M$12+'4) Ajánlattevői_adatszolg.'!M$19)*(('4) Ajánlattevői_adatszolg.'!M$25*'4) Ajánlattevői_adatszolg.'!M34)+('4) Ajánlattevői_adatszolg.'!M$39*'4) Ajánlattevői_adatszolg.'!M48)+('4) Ajánlattevői_adatszolg.'!M$53*'4) Ajánlattevői_adatszolg.'!M62)+('4) Ajánlattevői_adatszolg.'!M$67*'4) Ajánlattevői_adatszolg.'!M76)+('4) Ajánlattevői_adatszolg.'!M$81*'4) Ajánlattevői_adatszolg.'!M90)))</f>
        <v/>
      </c>
      <c r="K9" s="110" t="str">
        <f>IF(K$5="","",('4) Ajánlattevői_adatszolg.'!N$12+'4) Ajánlattevői_adatszolg.'!N$19)*(('4) Ajánlattevői_adatszolg.'!N$25*'4) Ajánlattevői_adatszolg.'!N34)+('4) Ajánlattevői_adatszolg.'!N$39*'4) Ajánlattevői_adatszolg.'!N48)+('4) Ajánlattevői_adatszolg.'!N$53*'4) Ajánlattevői_adatszolg.'!N62)+('4) Ajánlattevői_adatszolg.'!N$67*'4) Ajánlattevői_adatszolg.'!N76)+('4) Ajánlattevői_adatszolg.'!N$81*'4) Ajánlattevői_adatszolg.'!N90)))</f>
        <v/>
      </c>
    </row>
    <row r="10" spans="1:23" ht="18" customHeight="1" outlineLevel="1" x14ac:dyDescent="0.25">
      <c r="A10" s="152" t="s">
        <v>220</v>
      </c>
      <c r="B10" s="110" t="str">
        <f>IF(B$5="","",('4) Ajánlattevői_adatszolg.'!E$12+'4) Ajánlattevői_adatszolg.'!E$19)*(('4) Ajánlattevői_adatszolg.'!E$25*'4) Ajánlattevői_adatszolg.'!E35)+('4) Ajánlattevői_adatszolg.'!E$39*'4) Ajánlattevői_adatszolg.'!E49)+('4) Ajánlattevői_adatszolg.'!E$53*'4) Ajánlattevői_adatszolg.'!E63)+('4) Ajánlattevői_adatszolg.'!E$67*'4) Ajánlattevői_adatszolg.'!E77)+('4) Ajánlattevői_adatszolg.'!E$81*'4) Ajánlattevői_adatszolg.'!E91)))</f>
        <v/>
      </c>
      <c r="C10" s="110" t="str">
        <f>IF(C$5="","",('4) Ajánlattevői_adatszolg.'!F$12+'4) Ajánlattevői_adatszolg.'!F$19)*(('4) Ajánlattevői_adatszolg.'!F$25*'4) Ajánlattevői_adatszolg.'!F35)+('4) Ajánlattevői_adatszolg.'!F$39*'4) Ajánlattevői_adatszolg.'!F49)+('4) Ajánlattevői_adatszolg.'!F$53*'4) Ajánlattevői_adatszolg.'!F63)+('4) Ajánlattevői_adatszolg.'!F$67*'4) Ajánlattevői_adatszolg.'!F77)+('4) Ajánlattevői_adatszolg.'!F$81*'4) Ajánlattevői_adatszolg.'!F91)))</f>
        <v/>
      </c>
      <c r="D10" s="110" t="str">
        <f>IF(D$5="","",('4) Ajánlattevői_adatszolg.'!G$12+'4) Ajánlattevői_adatszolg.'!G$19)*(('4) Ajánlattevői_adatszolg.'!G$25*'4) Ajánlattevői_adatszolg.'!G35)+('4) Ajánlattevői_adatszolg.'!G$39*'4) Ajánlattevői_adatszolg.'!G49)+('4) Ajánlattevői_adatszolg.'!G$53*'4) Ajánlattevői_adatszolg.'!G63)+('4) Ajánlattevői_adatszolg.'!G$67*'4) Ajánlattevői_adatszolg.'!G77)+('4) Ajánlattevői_adatszolg.'!G$81*'4) Ajánlattevői_adatszolg.'!G91)))</f>
        <v/>
      </c>
      <c r="E10" s="110" t="str">
        <f>IF(E$5="","",('4) Ajánlattevői_adatszolg.'!H$12+'4) Ajánlattevői_adatszolg.'!H$19)*(('4) Ajánlattevői_adatszolg.'!H$25*'4) Ajánlattevői_adatszolg.'!H35)+('4) Ajánlattevői_adatszolg.'!H$39*'4) Ajánlattevői_adatszolg.'!H49)+('4) Ajánlattevői_adatszolg.'!H$53*'4) Ajánlattevői_adatszolg.'!H63)+('4) Ajánlattevői_adatszolg.'!H$67*'4) Ajánlattevői_adatszolg.'!H77)+('4) Ajánlattevői_adatszolg.'!H$81*'4) Ajánlattevői_adatszolg.'!H91)))</f>
        <v/>
      </c>
      <c r="F10" s="110" t="str">
        <f>IF(F$5="","",('4) Ajánlattevői_adatszolg.'!I$12+'4) Ajánlattevői_adatszolg.'!I$19)*(('4) Ajánlattevői_adatszolg.'!I$25*'4) Ajánlattevői_adatszolg.'!I35)+('4) Ajánlattevői_adatszolg.'!I$39*'4) Ajánlattevői_adatszolg.'!I49)+('4) Ajánlattevői_adatszolg.'!I$53*'4) Ajánlattevői_adatszolg.'!I63)+('4) Ajánlattevői_adatszolg.'!I$67*'4) Ajánlattevői_adatszolg.'!I77)+('4) Ajánlattevői_adatszolg.'!I$81*'4) Ajánlattevői_adatszolg.'!I91)))</f>
        <v/>
      </c>
      <c r="G10" s="110" t="str">
        <f>IF(G$5="","",('4) Ajánlattevői_adatszolg.'!J$12+'4) Ajánlattevői_adatszolg.'!J$19)*(('4) Ajánlattevői_adatszolg.'!J$25*'4) Ajánlattevői_adatszolg.'!J35)+('4) Ajánlattevői_adatszolg.'!J$39*'4) Ajánlattevői_adatszolg.'!J49)+('4) Ajánlattevői_adatszolg.'!J$53*'4) Ajánlattevői_adatszolg.'!J63)+('4) Ajánlattevői_adatszolg.'!J$67*'4) Ajánlattevői_adatszolg.'!J77)+('4) Ajánlattevői_adatszolg.'!J$81*'4) Ajánlattevői_adatszolg.'!J91)))</f>
        <v/>
      </c>
      <c r="H10" s="110" t="str">
        <f>IF(H$5="","",('4) Ajánlattevői_adatszolg.'!K$12+'4) Ajánlattevői_adatszolg.'!K$19)*(('4) Ajánlattevői_adatszolg.'!K$25*'4) Ajánlattevői_adatszolg.'!K35)+('4) Ajánlattevői_adatszolg.'!K$39*'4) Ajánlattevői_adatszolg.'!K49)+('4) Ajánlattevői_adatszolg.'!K$53*'4) Ajánlattevői_adatszolg.'!K63)+('4) Ajánlattevői_adatszolg.'!K$67*'4) Ajánlattevői_adatszolg.'!K77)+('4) Ajánlattevői_adatszolg.'!K$81*'4) Ajánlattevői_adatszolg.'!K91)))</f>
        <v/>
      </c>
      <c r="I10" s="110" t="str">
        <f>IF(I$5="","",('4) Ajánlattevői_adatszolg.'!L$12+'4) Ajánlattevői_adatszolg.'!L$19)*(('4) Ajánlattevői_adatszolg.'!L$25*'4) Ajánlattevői_adatszolg.'!L35)+('4) Ajánlattevői_adatszolg.'!L$39*'4) Ajánlattevői_adatszolg.'!L49)+('4) Ajánlattevői_adatszolg.'!L$53*'4) Ajánlattevői_adatszolg.'!L63)+('4) Ajánlattevői_adatszolg.'!L$67*'4) Ajánlattevői_adatszolg.'!L77)+('4) Ajánlattevői_adatszolg.'!L$81*'4) Ajánlattevői_adatszolg.'!L91)))</f>
        <v/>
      </c>
      <c r="J10" s="110" t="str">
        <f>IF(J$5="","",('4) Ajánlattevői_adatszolg.'!M$12+'4) Ajánlattevői_adatszolg.'!M$19)*(('4) Ajánlattevői_adatszolg.'!M$25*'4) Ajánlattevői_adatszolg.'!M35)+('4) Ajánlattevői_adatszolg.'!M$39*'4) Ajánlattevői_adatszolg.'!M49)+('4) Ajánlattevői_adatszolg.'!M$53*'4) Ajánlattevői_adatszolg.'!M63)+('4) Ajánlattevői_adatszolg.'!M$67*'4) Ajánlattevői_adatszolg.'!M77)+('4) Ajánlattevői_adatszolg.'!M$81*'4) Ajánlattevői_adatszolg.'!M91)))</f>
        <v/>
      </c>
      <c r="K10" s="110" t="str">
        <f>IF(K$5="","",('4) Ajánlattevői_adatszolg.'!N$12+'4) Ajánlattevői_adatszolg.'!N$19)*(('4) Ajánlattevői_adatszolg.'!N$25*'4) Ajánlattevői_adatszolg.'!N35)+('4) Ajánlattevői_adatszolg.'!N$39*'4) Ajánlattevői_adatszolg.'!N49)+('4) Ajánlattevői_adatszolg.'!N$53*'4) Ajánlattevői_adatszolg.'!N63)+('4) Ajánlattevői_adatszolg.'!N$67*'4) Ajánlattevői_adatszolg.'!N77)+('4) Ajánlattevői_adatszolg.'!N$81*'4) Ajánlattevői_adatszolg.'!N91)))</f>
        <v/>
      </c>
    </row>
    <row r="11" spans="1:23" ht="18" customHeight="1" outlineLevel="1" x14ac:dyDescent="0.25">
      <c r="A11" s="152" t="s">
        <v>296</v>
      </c>
      <c r="B11" s="110" t="str">
        <f>IF(B$5="","",('4) Ajánlattevői_adatszolg.'!E$12+'4) Ajánlattevői_adatszolg.'!E$19)*(('4) Ajánlattevői_adatszolg.'!E$25*'4) Ajánlattevői_adatszolg.'!E36)+('4) Ajánlattevői_adatszolg.'!E$39*'4) Ajánlattevői_adatszolg.'!E50)+('4) Ajánlattevői_adatszolg.'!E$53*'4) Ajánlattevői_adatszolg.'!E64)+('4) Ajánlattevői_adatszolg.'!E$67*'4) Ajánlattevői_adatszolg.'!E78)+('4) Ajánlattevői_adatszolg.'!E$81*'4) Ajánlattevői_adatszolg.'!E92)))</f>
        <v/>
      </c>
      <c r="C11" s="110" t="str">
        <f>IF(C$5="","",('4) Ajánlattevői_adatszolg.'!F$12+'4) Ajánlattevői_adatszolg.'!F$19)*(('4) Ajánlattevői_adatszolg.'!F$25*'4) Ajánlattevői_adatszolg.'!F36)+('4) Ajánlattevői_adatszolg.'!F$39*'4) Ajánlattevői_adatszolg.'!F50)+('4) Ajánlattevői_adatszolg.'!F$53*'4) Ajánlattevői_adatszolg.'!F64)+('4) Ajánlattevői_adatszolg.'!F$67*'4) Ajánlattevői_adatszolg.'!F78)+('4) Ajánlattevői_adatszolg.'!F$81*'4) Ajánlattevői_adatszolg.'!F92)))</f>
        <v/>
      </c>
      <c r="D11" s="110" t="str">
        <f>IF(D$5="","",('4) Ajánlattevői_adatszolg.'!G$12+'4) Ajánlattevői_adatszolg.'!G$19)*(('4) Ajánlattevői_adatszolg.'!G$25*'4) Ajánlattevői_adatszolg.'!G36)+('4) Ajánlattevői_adatszolg.'!G$39*'4) Ajánlattevői_adatszolg.'!G50)+('4) Ajánlattevői_adatszolg.'!G$53*'4) Ajánlattevői_adatszolg.'!G64)+('4) Ajánlattevői_adatszolg.'!G$67*'4) Ajánlattevői_adatszolg.'!G78)+('4) Ajánlattevői_adatszolg.'!G$81*'4) Ajánlattevői_adatszolg.'!G92)))</f>
        <v/>
      </c>
      <c r="E11" s="110" t="str">
        <f>IF(E$5="","",('4) Ajánlattevői_adatszolg.'!H$12+'4) Ajánlattevői_adatszolg.'!H$19)*(('4) Ajánlattevői_adatszolg.'!H$25*'4) Ajánlattevői_adatszolg.'!H36)+('4) Ajánlattevői_adatszolg.'!H$39*'4) Ajánlattevői_adatszolg.'!H50)+('4) Ajánlattevői_adatszolg.'!H$53*'4) Ajánlattevői_adatszolg.'!H64)+('4) Ajánlattevői_adatszolg.'!H$67*'4) Ajánlattevői_adatszolg.'!H78)+('4) Ajánlattevői_adatszolg.'!H$81*'4) Ajánlattevői_adatszolg.'!H92)))</f>
        <v/>
      </c>
      <c r="F11" s="110" t="str">
        <f>IF(F$5="","",('4) Ajánlattevői_adatszolg.'!I$12+'4) Ajánlattevői_adatszolg.'!I$19)*(('4) Ajánlattevői_adatszolg.'!I$25*'4) Ajánlattevői_adatszolg.'!I36)+('4) Ajánlattevői_adatszolg.'!I$39*'4) Ajánlattevői_adatszolg.'!I50)+('4) Ajánlattevői_adatszolg.'!I$53*'4) Ajánlattevői_adatszolg.'!I64)+('4) Ajánlattevői_adatszolg.'!I$67*'4) Ajánlattevői_adatszolg.'!I78)+('4) Ajánlattevői_adatszolg.'!I$81*'4) Ajánlattevői_adatszolg.'!I92)))</f>
        <v/>
      </c>
      <c r="G11" s="110" t="str">
        <f>IF(G$5="","",('4) Ajánlattevői_adatszolg.'!J$12+'4) Ajánlattevői_adatszolg.'!J$19)*(('4) Ajánlattevői_adatszolg.'!J$25*'4) Ajánlattevői_adatszolg.'!J36)+('4) Ajánlattevői_adatszolg.'!J$39*'4) Ajánlattevői_adatszolg.'!J50)+('4) Ajánlattevői_adatszolg.'!J$53*'4) Ajánlattevői_adatszolg.'!J64)+('4) Ajánlattevői_adatszolg.'!J$67*'4) Ajánlattevői_adatszolg.'!J78)+('4) Ajánlattevői_adatszolg.'!J$81*'4) Ajánlattevői_adatszolg.'!J92)))</f>
        <v/>
      </c>
      <c r="H11" s="110" t="str">
        <f>IF(H$5="","",('4) Ajánlattevői_adatszolg.'!K$12+'4) Ajánlattevői_adatszolg.'!K$19)*(('4) Ajánlattevői_adatszolg.'!K$25*'4) Ajánlattevői_adatszolg.'!K36)+('4) Ajánlattevői_adatszolg.'!K$39*'4) Ajánlattevői_adatszolg.'!K50)+('4) Ajánlattevői_adatszolg.'!K$53*'4) Ajánlattevői_adatszolg.'!K64)+('4) Ajánlattevői_adatszolg.'!K$67*'4) Ajánlattevői_adatszolg.'!K78)+('4) Ajánlattevői_adatszolg.'!K$81*'4) Ajánlattevői_adatszolg.'!K92)))</f>
        <v/>
      </c>
      <c r="I11" s="110" t="str">
        <f>IF(I$5="","",('4) Ajánlattevői_adatszolg.'!L$12+'4) Ajánlattevői_adatszolg.'!L$19)*(('4) Ajánlattevői_adatszolg.'!L$25*'4) Ajánlattevői_adatszolg.'!L36)+('4) Ajánlattevői_adatszolg.'!L$39*'4) Ajánlattevői_adatszolg.'!L50)+('4) Ajánlattevői_adatszolg.'!L$53*'4) Ajánlattevői_adatszolg.'!L64)+('4) Ajánlattevői_adatszolg.'!L$67*'4) Ajánlattevői_adatszolg.'!L78)+('4) Ajánlattevői_adatszolg.'!L$81*'4) Ajánlattevői_adatszolg.'!L92)))</f>
        <v/>
      </c>
      <c r="J11" s="110" t="str">
        <f>IF(J$5="","",('4) Ajánlattevői_adatszolg.'!M$12+'4) Ajánlattevői_adatszolg.'!M$19)*(('4) Ajánlattevői_adatszolg.'!M$25*'4) Ajánlattevői_adatszolg.'!M36)+('4) Ajánlattevői_adatszolg.'!M$39*'4) Ajánlattevői_adatszolg.'!M50)+('4) Ajánlattevői_adatszolg.'!M$53*'4) Ajánlattevői_adatszolg.'!M64)+('4) Ajánlattevői_adatszolg.'!M$67*'4) Ajánlattevői_adatszolg.'!M78)+('4) Ajánlattevői_adatszolg.'!M$81*'4) Ajánlattevői_adatszolg.'!M92)))</f>
        <v/>
      </c>
      <c r="K11" s="110" t="str">
        <f>IF(K$5="","",('4) Ajánlattevői_adatszolg.'!N$12+'4) Ajánlattevői_adatszolg.'!N$19)*(('4) Ajánlattevői_adatszolg.'!N$25*'4) Ajánlattevői_adatszolg.'!N36)+('4) Ajánlattevői_adatszolg.'!N$39*'4) Ajánlattevői_adatszolg.'!N50)+('4) Ajánlattevői_adatszolg.'!N$53*'4) Ajánlattevői_adatszolg.'!N64)+('4) Ajánlattevői_adatszolg.'!N$67*'4) Ajánlattevői_adatszolg.'!N78)+('4) Ajánlattevői_adatszolg.'!N$81*'4) Ajánlattevői_adatszolg.'!N92)))</f>
        <v/>
      </c>
    </row>
    <row r="12" spans="1:23" ht="18" customHeight="1" outlineLevel="1" x14ac:dyDescent="0.25">
      <c r="A12" s="151" t="s">
        <v>222</v>
      </c>
      <c r="B12" s="121" t="str">
        <f>IF(B$5="","",'4) Ajánlattevői_adatszolg.'!E95+'4) Ajánlattevői_adatszolg.'!E96)</f>
        <v/>
      </c>
      <c r="C12" s="121" t="str">
        <f>IF(C$5="","",'4) Ajánlattevői_adatszolg.'!F95+'4) Ajánlattevői_adatszolg.'!F96)</f>
        <v/>
      </c>
      <c r="D12" s="121" t="str">
        <f>IF(D$5="","",'4) Ajánlattevői_adatszolg.'!G95+'4) Ajánlattevői_adatszolg.'!G96)</f>
        <v/>
      </c>
      <c r="E12" s="121" t="str">
        <f>IF(E$5="","",'4) Ajánlattevői_adatszolg.'!H95+'4) Ajánlattevői_adatszolg.'!H96)</f>
        <v/>
      </c>
      <c r="F12" s="121" t="str">
        <f>IF(F$5="","",'4) Ajánlattevői_adatszolg.'!I95+'4) Ajánlattevői_adatszolg.'!I96)</f>
        <v/>
      </c>
      <c r="G12" s="121" t="str">
        <f>IF(G$5="","",'4) Ajánlattevői_adatszolg.'!J95+'4) Ajánlattevői_adatszolg.'!J96)</f>
        <v/>
      </c>
      <c r="H12" s="121" t="str">
        <f>IF(H$5="","",'4) Ajánlattevői_adatszolg.'!K95+'4) Ajánlattevői_adatszolg.'!K96)</f>
        <v/>
      </c>
      <c r="I12" s="121" t="str">
        <f>IF(I$5="","",'4) Ajánlattevői_adatszolg.'!L95+'4) Ajánlattevői_adatszolg.'!L96)</f>
        <v/>
      </c>
      <c r="J12" s="121" t="str">
        <f>IF(J$5="","",'4) Ajánlattevői_adatszolg.'!M95+'4) Ajánlattevői_adatszolg.'!M96)</f>
        <v/>
      </c>
      <c r="K12" s="121" t="str">
        <f>IF(K$5="","",'4) Ajánlattevői_adatszolg.'!N95+'4) Ajánlattevői_adatszolg.'!N96)</f>
        <v/>
      </c>
    </row>
    <row r="13" spans="1:23" ht="18" customHeight="1" outlineLevel="1" x14ac:dyDescent="0.25">
      <c r="A13" s="118" t="s">
        <v>231</v>
      </c>
      <c r="B13" s="110" t="str">
        <f>IF(B$5="","",SUM(B$7:B$12))</f>
        <v/>
      </c>
      <c r="C13" s="110" t="str">
        <f t="shared" ref="C13:K13" si="0">IF(C$5="","",SUM(C$7:C$12))</f>
        <v/>
      </c>
      <c r="D13" s="110" t="str">
        <f t="shared" si="0"/>
        <v/>
      </c>
      <c r="E13" s="110" t="str">
        <f t="shared" si="0"/>
        <v/>
      </c>
      <c r="F13" s="110" t="str">
        <f t="shared" si="0"/>
        <v/>
      </c>
      <c r="G13" s="110" t="str">
        <f t="shared" si="0"/>
        <v/>
      </c>
      <c r="H13" s="110" t="str">
        <f t="shared" si="0"/>
        <v/>
      </c>
      <c r="I13" s="110" t="str">
        <f t="shared" si="0"/>
        <v/>
      </c>
      <c r="J13" s="110" t="str">
        <f t="shared" si="0"/>
        <v/>
      </c>
      <c r="K13" s="110" t="str">
        <f t="shared" si="0"/>
        <v/>
      </c>
    </row>
    <row r="14" spans="1:23" outlineLevel="1" x14ac:dyDescent="0.25">
      <c r="B14" s="119"/>
      <c r="C14" s="119"/>
      <c r="D14" s="119"/>
      <c r="E14" s="119"/>
      <c r="F14" s="119"/>
      <c r="G14" s="119"/>
      <c r="H14" s="119"/>
      <c r="I14" s="119"/>
      <c r="J14" s="119"/>
      <c r="K14" s="119"/>
    </row>
    <row r="15" spans="1:23" x14ac:dyDescent="0.25">
      <c r="B15" s="119"/>
      <c r="C15" s="119"/>
      <c r="D15" s="119"/>
      <c r="E15" s="119"/>
    </row>
    <row r="16" spans="1:23" x14ac:dyDescent="0.25">
      <c r="A16" s="182" t="s">
        <v>303</v>
      </c>
    </row>
    <row r="17" spans="1:24" ht="17.55" customHeight="1" outlineLevel="1" x14ac:dyDescent="0.25">
      <c r="A17" s="150" t="s">
        <v>305</v>
      </c>
      <c r="B17" s="110" t="str">
        <f>IF(B$5="","",('4) Ajánlattevői_adatszolg.'!E12+'4) Ajánlattevői_adatszolg.'!E19)*('4) Ajánlattevői_adatszolg.'!E25+'4) Ajánlattevői_adatszolg.'!E39+'4) Ajánlattevői_adatszolg.'!E53+'4) Ajánlattevői_adatszolg.'!E67+'4) Ajánlattevői_adatszolg.'!E81))</f>
        <v/>
      </c>
      <c r="C17" s="110" t="str">
        <f>IF(C$5="","",('4) Ajánlattevői_adatszolg.'!F12+'4) Ajánlattevői_adatszolg.'!F19)*('4) Ajánlattevői_adatszolg.'!F25+'4) Ajánlattevői_adatszolg.'!F39+'4) Ajánlattevői_adatszolg.'!F53+'4) Ajánlattevői_adatszolg.'!F67+'4) Ajánlattevői_adatszolg.'!F81))</f>
        <v/>
      </c>
      <c r="D17" s="110" t="str">
        <f>IF(D$5="","",('4) Ajánlattevői_adatszolg.'!G12+'4) Ajánlattevői_adatszolg.'!G19)*('4) Ajánlattevői_adatszolg.'!G25+'4) Ajánlattevői_adatszolg.'!G39+'4) Ajánlattevői_adatszolg.'!G53+'4) Ajánlattevői_adatszolg.'!G67+'4) Ajánlattevői_adatszolg.'!G81))</f>
        <v/>
      </c>
      <c r="E17" s="110" t="str">
        <f>IF(E$5="","",('4) Ajánlattevői_adatszolg.'!H12+'4) Ajánlattevői_adatszolg.'!H19)*('4) Ajánlattevői_adatszolg.'!H25+'4) Ajánlattevői_adatszolg.'!H39+'4) Ajánlattevői_adatszolg.'!H53+'4) Ajánlattevői_adatszolg.'!H67+'4) Ajánlattevői_adatszolg.'!H81))</f>
        <v/>
      </c>
      <c r="F17" s="110" t="str">
        <f>IF(F$5="","",('4) Ajánlattevői_adatszolg.'!I12+'4) Ajánlattevői_adatszolg.'!I19)*('4) Ajánlattevői_adatszolg.'!I25+'4) Ajánlattevői_adatszolg.'!I39+'4) Ajánlattevői_adatszolg.'!I53+'4) Ajánlattevői_adatszolg.'!I67+'4) Ajánlattevői_adatszolg.'!I81))</f>
        <v/>
      </c>
      <c r="G17" s="110" t="str">
        <f>IF(G$5="","",('4) Ajánlattevői_adatszolg.'!J12+'4) Ajánlattevői_adatszolg.'!J19)*('4) Ajánlattevői_adatszolg.'!J25+'4) Ajánlattevői_adatszolg.'!J39+'4) Ajánlattevői_adatszolg.'!J53+'4) Ajánlattevői_adatszolg.'!J67+'4) Ajánlattevői_adatszolg.'!J81))</f>
        <v/>
      </c>
      <c r="H17" s="110" t="str">
        <f>IF(H$5="","",('4) Ajánlattevői_adatszolg.'!K12+'4) Ajánlattevői_adatszolg.'!K19)*('4) Ajánlattevői_adatszolg.'!K25+'4) Ajánlattevői_adatszolg.'!K39+'4) Ajánlattevői_adatszolg.'!K53+'4) Ajánlattevői_adatszolg.'!K67+'4) Ajánlattevői_adatszolg.'!K81))</f>
        <v/>
      </c>
      <c r="I17" s="110" t="str">
        <f>IF(I$5="","",('4) Ajánlattevői_adatszolg.'!L12+'4) Ajánlattevői_adatszolg.'!L19)*('4) Ajánlattevői_adatszolg.'!L25+'4) Ajánlattevői_adatszolg.'!L39+'4) Ajánlattevői_adatszolg.'!L53+'4) Ajánlattevői_adatszolg.'!L67+'4) Ajánlattevői_adatszolg.'!L81))</f>
        <v/>
      </c>
      <c r="J17" s="110" t="str">
        <f>IF(J$5="","",('4) Ajánlattevői_adatszolg.'!M12+'4) Ajánlattevői_adatszolg.'!M19)*('4) Ajánlattevői_adatszolg.'!M25+'4) Ajánlattevői_adatszolg.'!M39+'4) Ajánlattevői_adatszolg.'!M53+'4) Ajánlattevői_adatszolg.'!M67+'4) Ajánlattevői_adatszolg.'!M81))</f>
        <v/>
      </c>
      <c r="K17" s="110" t="str">
        <f>IF(K$5="","",('4) Ajánlattevői_adatszolg.'!N12+'4) Ajánlattevői_adatszolg.'!N19)*('4) Ajánlattevői_adatszolg.'!N25+'4) Ajánlattevői_adatszolg.'!N39+'4) Ajánlattevői_adatszolg.'!N53+'4) Ajánlattevői_adatszolg.'!N67+'4) Ajánlattevői_adatszolg.'!N81))</f>
        <v/>
      </c>
    </row>
    <row r="18" spans="1:24" ht="17.55" customHeight="1" outlineLevel="1" x14ac:dyDescent="0.25">
      <c r="A18" s="150" t="s">
        <v>306</v>
      </c>
      <c r="B18" s="110" t="str">
        <f>IF(B$5="","",IF('4) Ajánlattevői_adatszolg.'!E$14="AECI alapján",'4) Ajánlattevői_adatszolg.'!E$15*'4) Ajánlattevői_adatszolg.'!E$16,((('4) Ajánlattevői_adatszolg.'!E25*SUMPRODUCT('4) Ajánlattevői_adatszolg.'!E26:E28,'4) Ajánlattevői_adatszolg.'!E29:E31))+('4) Ajánlattevői_adatszolg.'!E39*SUMPRODUCT('4) Ajánlattevői_adatszolg.'!E40:E42,'4) Ajánlattevői_adatszolg.'!E43:E45))+('4) Ajánlattevői_adatszolg.'!E53*SUMPRODUCT('4) Ajánlattevői_adatszolg.'!E54:E56,'4) Ajánlattevői_adatszolg.'!E57:E59))+('4) Ajánlattevői_adatszolg.'!E67*SUMPRODUCT('4) Ajánlattevői_adatszolg.'!E68:E70,'4) Ajánlattevői_adatszolg.'!E71:E73))+('4) Ajánlattevői_adatszolg.'!E81*SUMPRODUCT('4) Ajánlattevői_adatszolg.'!E82:E84,'4) Ajánlattevői_adatszolg.'!E85:E87)))/1000)*('4) Ajánlattevői_adatszolg.'!E12+'4) Ajánlattevői_adatszolg.'!E19)))</f>
        <v/>
      </c>
      <c r="C18" s="110" t="str">
        <f>IF(C$5="","",IF('4) Ajánlattevői_adatszolg.'!F$14="AECI alapján",'4) Ajánlattevői_adatszolg.'!F$15*'4) Ajánlattevői_adatszolg.'!F$16,((('4) Ajánlattevői_adatszolg.'!F25*SUMPRODUCT('4) Ajánlattevői_adatszolg.'!F26:F28,'4) Ajánlattevői_adatszolg.'!F29:F31))+('4) Ajánlattevői_adatszolg.'!F39*SUMPRODUCT('4) Ajánlattevői_adatszolg.'!F40:F42,'4) Ajánlattevői_adatszolg.'!F43:F45))+('4) Ajánlattevői_adatszolg.'!F53*SUMPRODUCT('4) Ajánlattevői_adatszolg.'!F54:F56,'4) Ajánlattevői_adatszolg.'!F57:F59))+('4) Ajánlattevői_adatszolg.'!F67*SUMPRODUCT('4) Ajánlattevői_adatszolg.'!F68:F70,'4) Ajánlattevői_adatszolg.'!F71:F73))+('4) Ajánlattevői_adatszolg.'!F81*SUMPRODUCT('4) Ajánlattevői_adatszolg.'!F82:F84,'4) Ajánlattevői_adatszolg.'!F85:F87)))/1000)*('4) Ajánlattevői_adatszolg.'!F12+'4) Ajánlattevői_adatszolg.'!F19)))</f>
        <v/>
      </c>
      <c r="D18" s="110" t="str">
        <f>IF(D$5="","",IF('4) Ajánlattevői_adatszolg.'!G$14="AECI alapján",'4) Ajánlattevői_adatszolg.'!G$15*'4) Ajánlattevői_adatszolg.'!G$16,((('4) Ajánlattevői_adatszolg.'!G25*SUMPRODUCT('4) Ajánlattevői_adatszolg.'!G26:G28,'4) Ajánlattevői_adatszolg.'!G29:G31))+('4) Ajánlattevői_adatszolg.'!G39*SUMPRODUCT('4) Ajánlattevői_adatszolg.'!G40:G42,'4) Ajánlattevői_adatszolg.'!G43:G45))+('4) Ajánlattevői_adatszolg.'!G53*SUMPRODUCT('4) Ajánlattevői_adatszolg.'!G54:G56,'4) Ajánlattevői_adatszolg.'!G57:G59))+('4) Ajánlattevői_adatszolg.'!G67*SUMPRODUCT('4) Ajánlattevői_adatszolg.'!G68:G70,'4) Ajánlattevői_adatszolg.'!G71:G73))+('4) Ajánlattevői_adatszolg.'!G81*SUMPRODUCT('4) Ajánlattevői_adatszolg.'!G82:G84,'4) Ajánlattevői_adatszolg.'!G85:G87)))/1000)*('4) Ajánlattevői_adatszolg.'!G12+'4) Ajánlattevői_adatszolg.'!G19)))</f>
        <v/>
      </c>
      <c r="E18" s="110" t="str">
        <f>IF(E$5="","",IF('4) Ajánlattevői_adatszolg.'!H$14="AECI alapján",'4) Ajánlattevői_adatszolg.'!H$15*'4) Ajánlattevői_adatszolg.'!H$16,((('4) Ajánlattevői_adatszolg.'!H25*SUMPRODUCT('4) Ajánlattevői_adatszolg.'!H26:H28,'4) Ajánlattevői_adatszolg.'!H29:H31))+('4) Ajánlattevői_adatszolg.'!H39*SUMPRODUCT('4) Ajánlattevői_adatszolg.'!H40:H42,'4) Ajánlattevői_adatszolg.'!H43:H45))+('4) Ajánlattevői_adatszolg.'!H53*SUMPRODUCT('4) Ajánlattevői_adatszolg.'!H54:H56,'4) Ajánlattevői_adatszolg.'!H57:H59))+('4) Ajánlattevői_adatszolg.'!H67*SUMPRODUCT('4) Ajánlattevői_adatszolg.'!H68:H70,'4) Ajánlattevői_adatszolg.'!H71:H73))+('4) Ajánlattevői_adatszolg.'!H81*SUMPRODUCT('4) Ajánlattevői_adatszolg.'!H82:H84,'4) Ajánlattevői_adatszolg.'!H85:H87)))/1000)*('4) Ajánlattevői_adatszolg.'!H12+'4) Ajánlattevői_adatszolg.'!H19)))</f>
        <v/>
      </c>
      <c r="F18" s="110" t="str">
        <f>IF(F$5="","",IF('4) Ajánlattevői_adatszolg.'!I$14="AECI alapján",'4) Ajánlattevői_adatszolg.'!I$15*'4) Ajánlattevői_adatszolg.'!I$16,((('4) Ajánlattevői_adatszolg.'!I25*SUMPRODUCT('4) Ajánlattevői_adatszolg.'!I26:I28,'4) Ajánlattevői_adatszolg.'!I29:I31))+('4) Ajánlattevői_adatszolg.'!I39*SUMPRODUCT('4) Ajánlattevői_adatszolg.'!I40:I42,'4) Ajánlattevői_adatszolg.'!I43:I45))+('4) Ajánlattevői_adatszolg.'!I53*SUMPRODUCT('4) Ajánlattevői_adatszolg.'!I54:I56,'4) Ajánlattevői_adatszolg.'!I57:I59))+('4) Ajánlattevői_adatszolg.'!I67*SUMPRODUCT('4) Ajánlattevői_adatszolg.'!I68:I70,'4) Ajánlattevői_adatszolg.'!I71:I73))+('4) Ajánlattevői_adatszolg.'!I81*SUMPRODUCT('4) Ajánlattevői_adatszolg.'!I82:I84,'4) Ajánlattevői_adatszolg.'!I85:I87)))/1000)*('4) Ajánlattevői_adatszolg.'!I12+'4) Ajánlattevői_adatszolg.'!I19)))</f>
        <v/>
      </c>
      <c r="G18" s="110" t="str">
        <f>IF(G$5="","",IF('4) Ajánlattevői_adatszolg.'!J$14="AECI alapján",'4) Ajánlattevői_adatszolg.'!J$15*'4) Ajánlattevői_adatszolg.'!J$16,((('4) Ajánlattevői_adatszolg.'!J25*SUMPRODUCT('4) Ajánlattevői_adatszolg.'!J26:J28,'4) Ajánlattevői_adatszolg.'!J29:J31))+('4) Ajánlattevői_adatszolg.'!J39*SUMPRODUCT('4) Ajánlattevői_adatszolg.'!J40:J42,'4) Ajánlattevői_adatszolg.'!J43:J45))+('4) Ajánlattevői_adatszolg.'!J53*SUMPRODUCT('4) Ajánlattevői_adatszolg.'!J54:J56,'4) Ajánlattevői_adatszolg.'!J57:J59))+('4) Ajánlattevői_adatszolg.'!J67*SUMPRODUCT('4) Ajánlattevői_adatszolg.'!J68:J70,'4) Ajánlattevői_adatszolg.'!J71:J73))+('4) Ajánlattevői_adatszolg.'!J81*SUMPRODUCT('4) Ajánlattevői_adatszolg.'!J82:J84,'4) Ajánlattevői_adatszolg.'!J85:J87)))/1000)*('4) Ajánlattevői_adatszolg.'!J12+'4) Ajánlattevői_adatszolg.'!J19)))</f>
        <v/>
      </c>
      <c r="H18" s="110" t="str">
        <f>IF(H$5="","",IF('4) Ajánlattevői_adatszolg.'!K$14="AECI alapján",'4) Ajánlattevői_adatszolg.'!K$15*'4) Ajánlattevői_adatszolg.'!K$16,((('4) Ajánlattevői_adatszolg.'!K25*SUMPRODUCT('4) Ajánlattevői_adatszolg.'!K26:K28,'4) Ajánlattevői_adatszolg.'!K29:K31))+('4) Ajánlattevői_adatszolg.'!K39*SUMPRODUCT('4) Ajánlattevői_adatszolg.'!K40:K42,'4) Ajánlattevői_adatszolg.'!K43:K45))+('4) Ajánlattevői_adatszolg.'!K53*SUMPRODUCT('4) Ajánlattevői_adatszolg.'!K54:K56,'4) Ajánlattevői_adatszolg.'!K57:K59))+('4) Ajánlattevői_adatszolg.'!K67*SUMPRODUCT('4) Ajánlattevői_adatszolg.'!K68:K70,'4) Ajánlattevői_adatszolg.'!K71:K73))+('4) Ajánlattevői_adatszolg.'!K81*SUMPRODUCT('4) Ajánlattevői_adatszolg.'!K82:K84,'4) Ajánlattevői_adatszolg.'!K85:K87)))/1000)*('4) Ajánlattevői_adatszolg.'!K12+'4) Ajánlattevői_adatszolg.'!K19)))</f>
        <v/>
      </c>
      <c r="I18" s="110" t="str">
        <f>IF(I$5="","",IF('4) Ajánlattevői_adatszolg.'!L$14="AECI alapján",'4) Ajánlattevői_adatszolg.'!L$15*'4) Ajánlattevői_adatszolg.'!L$16,((('4) Ajánlattevői_adatszolg.'!L25*SUMPRODUCT('4) Ajánlattevői_adatszolg.'!L26:L28,'4) Ajánlattevői_adatszolg.'!L29:L31))+('4) Ajánlattevői_adatszolg.'!L39*SUMPRODUCT('4) Ajánlattevői_adatszolg.'!L40:L42,'4) Ajánlattevői_adatszolg.'!L43:L45))+('4) Ajánlattevői_adatszolg.'!L53*SUMPRODUCT('4) Ajánlattevői_adatszolg.'!L54:L56,'4) Ajánlattevői_adatszolg.'!L57:L59))+('4) Ajánlattevői_adatszolg.'!L67*SUMPRODUCT('4) Ajánlattevői_adatszolg.'!L68:L70,'4) Ajánlattevői_adatszolg.'!L71:L73))+('4) Ajánlattevői_adatszolg.'!L81*SUMPRODUCT('4) Ajánlattevői_adatszolg.'!L82:L84,'4) Ajánlattevői_adatszolg.'!L85:L87)))/1000)*('4) Ajánlattevői_adatszolg.'!L12+'4) Ajánlattevői_adatszolg.'!L19)))</f>
        <v/>
      </c>
      <c r="J18" s="110" t="str">
        <f>IF(J$5="","",IF('4) Ajánlattevői_adatszolg.'!M$14="AECI alapján",'4) Ajánlattevői_adatszolg.'!M$15*'4) Ajánlattevői_adatszolg.'!M$16,((('4) Ajánlattevői_adatszolg.'!M25*SUMPRODUCT('4) Ajánlattevői_adatszolg.'!M26:M28,'4) Ajánlattevői_adatszolg.'!M29:M31))+('4) Ajánlattevői_adatszolg.'!M39*SUMPRODUCT('4) Ajánlattevői_adatszolg.'!M40:M42,'4) Ajánlattevői_adatszolg.'!M43:M45))+('4) Ajánlattevői_adatszolg.'!M53*SUMPRODUCT('4) Ajánlattevői_adatszolg.'!M54:M56,'4) Ajánlattevői_adatszolg.'!M57:M59))+('4) Ajánlattevői_adatszolg.'!M67*SUMPRODUCT('4) Ajánlattevői_adatszolg.'!M68:M70,'4) Ajánlattevői_adatszolg.'!M71:M73))+('4) Ajánlattevői_adatszolg.'!M81*SUMPRODUCT('4) Ajánlattevői_adatszolg.'!M82:M84,'4) Ajánlattevői_adatszolg.'!M85:M87)))/1000)*('4) Ajánlattevői_adatszolg.'!M12+'4) Ajánlattevői_adatszolg.'!M19)))</f>
        <v/>
      </c>
      <c r="K18" s="110" t="str">
        <f>IF(K$5="","",IF('4) Ajánlattevői_adatszolg.'!N$14="AECI alapján",'4) Ajánlattevői_adatszolg.'!N$15*'4) Ajánlattevői_adatszolg.'!N$16,((('4) Ajánlattevői_adatszolg.'!N25*SUMPRODUCT('4) Ajánlattevői_adatszolg.'!N26:N28,'4) Ajánlattevői_adatszolg.'!N29:N31))+('4) Ajánlattevői_adatszolg.'!N39*SUMPRODUCT('4) Ajánlattevői_adatszolg.'!N40:N42,'4) Ajánlattevői_adatszolg.'!N43:N45))+('4) Ajánlattevői_adatszolg.'!N53*SUMPRODUCT('4) Ajánlattevői_adatszolg.'!N54:N56,'4) Ajánlattevői_adatszolg.'!N57:N59))+('4) Ajánlattevői_adatszolg.'!N67*SUMPRODUCT('4) Ajánlattevői_adatszolg.'!N68:N70,'4) Ajánlattevői_adatszolg.'!N71:N73))+('4) Ajánlattevői_adatszolg.'!N81*SUMPRODUCT('4) Ajánlattevői_adatszolg.'!N82:N84,'4) Ajánlattevői_adatszolg.'!N85:N87)))/1000)*('4) Ajánlattevői_adatszolg.'!N12+'4) Ajánlattevői_adatszolg.'!N19)))</f>
        <v/>
      </c>
    </row>
    <row r="19" spans="1:24" ht="17.55" customHeight="1" outlineLevel="1" x14ac:dyDescent="0.25">
      <c r="A19" s="150" t="s">
        <v>299</v>
      </c>
      <c r="B19" s="110" t="str">
        <f>IF(B$5="","",B$18*IF('3) Ajánlatkérői alapadatok'!E$59="NEMZETI referencia",'3) Ajánlatkérői alapadatok'!E$61,'3) Ajánlatkérői alapadatok'!E$60))</f>
        <v/>
      </c>
      <c r="C19" s="110" t="str">
        <f>IF(C$5="","",C$18*IF('3) Ajánlatkérői alapadatok'!F$59="NEMZETI referencia",'3) Ajánlatkérői alapadatok'!F$61,'3) Ajánlatkérői alapadatok'!F$60))</f>
        <v/>
      </c>
      <c r="D19" s="110" t="str">
        <f>IF(D$5="","",D$18*IF('3) Ajánlatkérői alapadatok'!G$59="NEMZETI referencia",'3) Ajánlatkérői alapadatok'!G$61,'3) Ajánlatkérői alapadatok'!G$60))</f>
        <v/>
      </c>
      <c r="E19" s="110" t="str">
        <f>IF(E$5="","",E$18*IF('3) Ajánlatkérői alapadatok'!H$59="NEMZETI referencia",'3) Ajánlatkérői alapadatok'!H$61,'3) Ajánlatkérői alapadatok'!H$60))</f>
        <v/>
      </c>
      <c r="F19" s="110" t="str">
        <f>IF(F$5="","",F$18*IF('3) Ajánlatkérői alapadatok'!I$59="NEMZETI referencia",'3) Ajánlatkérői alapadatok'!I$61,'3) Ajánlatkérői alapadatok'!I$60))</f>
        <v/>
      </c>
      <c r="G19" s="110" t="str">
        <f>IF(G$5="","",G$18*IF('3) Ajánlatkérői alapadatok'!J$59="NEMZETI referencia",'3) Ajánlatkérői alapadatok'!J$61,'3) Ajánlatkérői alapadatok'!J$60))</f>
        <v/>
      </c>
      <c r="H19" s="110" t="str">
        <f>IF(H$5="","",H$18*IF('3) Ajánlatkérői alapadatok'!K$59="NEMZETI referencia",'3) Ajánlatkérői alapadatok'!K$61,'3) Ajánlatkérői alapadatok'!K$60))</f>
        <v/>
      </c>
      <c r="I19" s="110" t="str">
        <f>IF(I$5="","",I$18*IF('3) Ajánlatkérői alapadatok'!L$59="NEMZETI referencia",'3) Ajánlatkérői alapadatok'!L$61,'3) Ajánlatkérői alapadatok'!L$60))</f>
        <v/>
      </c>
      <c r="J19" s="110" t="str">
        <f>IF(J$5="","",J$18*IF('3) Ajánlatkérői alapadatok'!M$59="NEMZETI referencia",'3) Ajánlatkérői alapadatok'!M$61,'3) Ajánlatkérői alapadatok'!M$60))</f>
        <v/>
      </c>
      <c r="K19" s="110" t="str">
        <f>IF(K$5="","",K$18*IF('3) Ajánlatkérői alapadatok'!N$59="NEMZETI referencia",'3) Ajánlatkérői alapadatok'!N$61,'3) Ajánlatkérői alapadatok'!N$60))</f>
        <v/>
      </c>
    </row>
    <row r="22" spans="1:24" x14ac:dyDescent="0.25">
      <c r="A22" s="182" t="s">
        <v>302</v>
      </c>
      <c r="B22" s="113"/>
      <c r="C22" s="113"/>
      <c r="D22" s="113"/>
      <c r="E22" s="113"/>
      <c r="F22" s="113"/>
      <c r="G22" s="113"/>
      <c r="H22" s="113"/>
      <c r="I22" s="113"/>
      <c r="J22" s="113"/>
      <c r="K22" s="113"/>
    </row>
    <row r="23" spans="1:24" x14ac:dyDescent="0.25">
      <c r="A23" s="105" t="s">
        <v>166</v>
      </c>
      <c r="B23" s="133">
        <f>'3) Ajánlatkérői alapadatok'!$E$15</f>
        <v>20</v>
      </c>
      <c r="C23" s="104" t="s">
        <v>164</v>
      </c>
    </row>
    <row r="24" spans="1:24" x14ac:dyDescent="0.25">
      <c r="A24" s="181"/>
    </row>
    <row r="25" spans="1:24" ht="17.55" customHeight="1" x14ac:dyDescent="0.25">
      <c r="A25" s="179" t="str">
        <f>'4) Ajánlattevői_adatszolg.'!$E$8</f>
        <v/>
      </c>
    </row>
    <row r="26" spans="1:24" ht="16.2" x14ac:dyDescent="0.35">
      <c r="A26" s="178" t="str">
        <f>'4) Ajánlattevői_adatszolg.'!$E$11</f>
        <v/>
      </c>
      <c r="B26" s="106" t="s">
        <v>167</v>
      </c>
      <c r="C26" s="107">
        <v>1</v>
      </c>
      <c r="D26" s="107">
        <v>2</v>
      </c>
      <c r="E26" s="107">
        <v>3</v>
      </c>
      <c r="F26" s="107">
        <v>4</v>
      </c>
      <c r="G26" s="107">
        <v>5</v>
      </c>
      <c r="H26" s="107">
        <v>6</v>
      </c>
      <c r="I26" s="107">
        <v>7</v>
      </c>
      <c r="J26" s="107">
        <v>8</v>
      </c>
      <c r="K26" s="107">
        <v>9</v>
      </c>
      <c r="L26" s="107">
        <v>10</v>
      </c>
      <c r="M26" s="107">
        <v>11</v>
      </c>
      <c r="N26" s="107">
        <v>12</v>
      </c>
      <c r="O26" s="107">
        <v>13</v>
      </c>
      <c r="P26" s="107">
        <v>14</v>
      </c>
      <c r="Q26" s="107">
        <v>15</v>
      </c>
      <c r="R26" s="107">
        <v>16</v>
      </c>
      <c r="S26" s="107">
        <v>17</v>
      </c>
      <c r="T26" s="107">
        <v>18</v>
      </c>
      <c r="U26" s="107">
        <v>19</v>
      </c>
      <c r="V26" s="107">
        <v>20</v>
      </c>
      <c r="W26" s="108" t="s">
        <v>168</v>
      </c>
    </row>
    <row r="27" spans="1:24" ht="17.55" customHeight="1" outlineLevel="1" x14ac:dyDescent="0.25">
      <c r="A27" s="150" t="s">
        <v>231</v>
      </c>
      <c r="B27" s="110">
        <f>$C27+NPV('3) Ajánlatkérői alapadatok'!$E$16,$D27:$V27)</f>
        <v>0</v>
      </c>
      <c r="C27" s="111">
        <f>IF($B$5="",0,$B$13)</f>
        <v>0</v>
      </c>
      <c r="D27" s="111">
        <v>0</v>
      </c>
      <c r="E27" s="111">
        <v>0</v>
      </c>
      <c r="F27" s="111">
        <v>0</v>
      </c>
      <c r="G27" s="111">
        <v>0</v>
      </c>
      <c r="H27" s="111">
        <v>0</v>
      </c>
      <c r="I27" s="111">
        <v>0</v>
      </c>
      <c r="J27" s="111">
        <v>0</v>
      </c>
      <c r="K27" s="111">
        <v>0</v>
      </c>
      <c r="L27" s="111">
        <v>0</v>
      </c>
      <c r="M27" s="111">
        <v>0</v>
      </c>
      <c r="N27" s="111">
        <v>0</v>
      </c>
      <c r="O27" s="111">
        <v>0</v>
      </c>
      <c r="P27" s="111">
        <v>0</v>
      </c>
      <c r="Q27" s="111">
        <v>0</v>
      </c>
      <c r="R27" s="111">
        <v>0</v>
      </c>
      <c r="S27" s="111">
        <v>0</v>
      </c>
      <c r="T27" s="111">
        <v>0</v>
      </c>
      <c r="U27" s="111">
        <v>0</v>
      </c>
      <c r="V27" s="111">
        <v>0</v>
      </c>
      <c r="W27" s="112">
        <f t="shared" ref="W27:W32" si="1">SUM(C27:V27)</f>
        <v>0</v>
      </c>
    </row>
    <row r="28" spans="1:24" ht="17.55" customHeight="1" outlineLevel="1" x14ac:dyDescent="0.25">
      <c r="A28" s="150" t="s">
        <v>169</v>
      </c>
      <c r="B28" s="110">
        <f>$C28+NPV('3) Ajánlatkérői alapadatok'!$E$16,$D28:$V28)</f>
        <v>0</v>
      </c>
      <c r="C28" s="111">
        <f>IF($B$5="",0,($B$18*'3) Ajánlatkérői alapadatok'!$E$19))</f>
        <v>0</v>
      </c>
      <c r="D28" s="111">
        <f>IF($B$5="",0,IF(D26&gt;$B$23,0,($B$18*'3) Ajánlatkérői alapadatok'!$E$19)*POWER((1+'3) Ajánlatkérői alapadatok'!$E$20),C26)))</f>
        <v>0</v>
      </c>
      <c r="E28" s="111">
        <f>IF($B$5="",0,IF(E26&gt;$B$23,0,($B$18*'3) Ajánlatkérői alapadatok'!$E$19)*POWER((1+'3) Ajánlatkérői alapadatok'!$E$20),D26)))</f>
        <v>0</v>
      </c>
      <c r="F28" s="111">
        <f>IF($B$5="",0,IF(F26&gt;$B$23,0,($B$18*'3) Ajánlatkérői alapadatok'!$E$19)*POWER((1+'3) Ajánlatkérői alapadatok'!$E$20),E26)))</f>
        <v>0</v>
      </c>
      <c r="G28" s="111">
        <f>IF($B$5="",0,IF(G26&gt;$B$23,0,($B$18*'3) Ajánlatkérői alapadatok'!$E$19)*POWER((1+'3) Ajánlatkérői alapadatok'!$E$20),F26)))</f>
        <v>0</v>
      </c>
      <c r="H28" s="111">
        <f>IF($B$5="",0,IF(H26&gt;$B$23,0,($B$18*'3) Ajánlatkérői alapadatok'!$E$19)*POWER((1+'3) Ajánlatkérői alapadatok'!$E$20),G26)))</f>
        <v>0</v>
      </c>
      <c r="I28" s="111">
        <f>IF($B$5="",0,IF(I26&gt;$B$23,0,($B$18*'3) Ajánlatkérői alapadatok'!$E$19)*POWER((1+'3) Ajánlatkérői alapadatok'!$E$20),H26)))</f>
        <v>0</v>
      </c>
      <c r="J28" s="111">
        <f>IF($B$5="",0,IF(J26&gt;$B$23,0,($B$18*'3) Ajánlatkérői alapadatok'!$E$19)*POWER((1+'3) Ajánlatkérői alapadatok'!$E$20),I26)))</f>
        <v>0</v>
      </c>
      <c r="K28" s="111">
        <f>IF($B$5="",0,IF(K26&gt;$B$23,0,($B$18*'3) Ajánlatkérői alapadatok'!$E$19)*POWER((1+'3) Ajánlatkérői alapadatok'!$E$20),J26)))</f>
        <v>0</v>
      </c>
      <c r="L28" s="111">
        <f>IF($B$5="",0,IF(L26&gt;$B$23,0,($B$18*'3) Ajánlatkérői alapadatok'!$E$19)*POWER((1+'3) Ajánlatkérői alapadatok'!$E$20),K26)))</f>
        <v>0</v>
      </c>
      <c r="M28" s="111">
        <f>IF($B$5="",0,IF(M26&gt;$B$23,0,($B$18*'3) Ajánlatkérői alapadatok'!$E$19)*POWER((1+'3) Ajánlatkérői alapadatok'!$E$20),L26)))</f>
        <v>0</v>
      </c>
      <c r="N28" s="111">
        <f>IF($B$5="",0,IF(N26&gt;$B$23,0,($B$18*'3) Ajánlatkérői alapadatok'!$E$19)*POWER((1+'3) Ajánlatkérői alapadatok'!$E$20),M26)))</f>
        <v>0</v>
      </c>
      <c r="O28" s="111">
        <f>IF($B$5="",0,IF(O26&gt;$B$23,0,($B$18*'3) Ajánlatkérői alapadatok'!$E$19)*POWER((1+'3) Ajánlatkérői alapadatok'!$E$20),N26)))</f>
        <v>0</v>
      </c>
      <c r="P28" s="111">
        <f>IF($B$5="",0,IF(P26&gt;$B$23,0,($B$18*'3) Ajánlatkérői alapadatok'!$E$19)*POWER((1+'3) Ajánlatkérői alapadatok'!$E$20),O26)))</f>
        <v>0</v>
      </c>
      <c r="Q28" s="111">
        <f>IF($B$5="",0,IF(Q26&gt;$B$23,0,($B$18*'3) Ajánlatkérői alapadatok'!$E$19)*POWER((1+'3) Ajánlatkérői alapadatok'!$E$20),P26)))</f>
        <v>0</v>
      </c>
      <c r="R28" s="111">
        <f>IF($B$5="",0,IF(R26&gt;$B$23,0,($B$18*'3) Ajánlatkérői alapadatok'!$E$19)*POWER((1+'3) Ajánlatkérői alapadatok'!$E$20),Q26)))</f>
        <v>0</v>
      </c>
      <c r="S28" s="111">
        <f>IF($B$5="",0,IF(S26&gt;$B$23,0,($B$18*'3) Ajánlatkérői alapadatok'!$E$19)*POWER((1+'3) Ajánlatkérői alapadatok'!$E$20),R26)))</f>
        <v>0</v>
      </c>
      <c r="T28" s="111">
        <f>IF($B$5="",0,IF(T26&gt;$B$23,0,($B$18*'3) Ajánlatkérői alapadatok'!$E$19)*POWER((1+'3) Ajánlatkérői alapadatok'!$E$20),S26)))</f>
        <v>0</v>
      </c>
      <c r="U28" s="111">
        <f>IF($B$5="",0,IF(U26&gt;$B$23,0,($B$18*'3) Ajánlatkérői alapadatok'!$E$19)*POWER((1+'3) Ajánlatkérői alapadatok'!$E$20),T26)))</f>
        <v>0</v>
      </c>
      <c r="V28" s="111">
        <f>IF($B$5="",0,IF(V26&gt;$B$23,0,($B$18*'3) Ajánlatkérői alapadatok'!$E$19)*POWER((1+'3) Ajánlatkérői alapadatok'!$E$20),U26)))</f>
        <v>0</v>
      </c>
      <c r="W28" s="112">
        <f t="shared" si="1"/>
        <v>0</v>
      </c>
    </row>
    <row r="29" spans="1:24" ht="17.55" customHeight="1" outlineLevel="1" x14ac:dyDescent="0.25">
      <c r="A29" s="150" t="s">
        <v>170</v>
      </c>
      <c r="B29" s="110">
        <f>$C29+NPV('3) Ajánlatkérői alapadatok'!$E$16,$D29:$V29)</f>
        <v>0</v>
      </c>
      <c r="C29" s="111">
        <f>IF($B$5="",0,('4) Ajánlattevői_adatszolg.'!$E$100+'4) Ajánlattevői_adatszolg.'!$E$102)+(('4) Ajánlattevői_adatszolg.'!$E$99+'4) Ajánlattevői_adatszolg.'!$E$101)*$B$17))</f>
        <v>0</v>
      </c>
      <c r="D29" s="111">
        <f>IF(D26&gt;$B$23,0,$C29)</f>
        <v>0</v>
      </c>
      <c r="E29" s="111">
        <f t="shared" ref="E29:V29" si="2">IF(E26&gt;$B$23,0,$C29)</f>
        <v>0</v>
      </c>
      <c r="F29" s="111">
        <f t="shared" si="2"/>
        <v>0</v>
      </c>
      <c r="G29" s="111">
        <f t="shared" si="2"/>
        <v>0</v>
      </c>
      <c r="H29" s="111">
        <f t="shared" si="2"/>
        <v>0</v>
      </c>
      <c r="I29" s="111">
        <f t="shared" si="2"/>
        <v>0</v>
      </c>
      <c r="J29" s="111">
        <f t="shared" si="2"/>
        <v>0</v>
      </c>
      <c r="K29" s="111">
        <f t="shared" si="2"/>
        <v>0</v>
      </c>
      <c r="L29" s="111">
        <f t="shared" si="2"/>
        <v>0</v>
      </c>
      <c r="M29" s="111">
        <f t="shared" si="2"/>
        <v>0</v>
      </c>
      <c r="N29" s="111">
        <f t="shared" si="2"/>
        <v>0</v>
      </c>
      <c r="O29" s="111">
        <f t="shared" si="2"/>
        <v>0</v>
      </c>
      <c r="P29" s="111">
        <f t="shared" si="2"/>
        <v>0</v>
      </c>
      <c r="Q29" s="111">
        <f t="shared" si="2"/>
        <v>0</v>
      </c>
      <c r="R29" s="111">
        <f t="shared" si="2"/>
        <v>0</v>
      </c>
      <c r="S29" s="111">
        <f t="shared" si="2"/>
        <v>0</v>
      </c>
      <c r="T29" s="111">
        <f t="shared" si="2"/>
        <v>0</v>
      </c>
      <c r="U29" s="111">
        <f t="shared" si="2"/>
        <v>0</v>
      </c>
      <c r="V29" s="111">
        <f t="shared" si="2"/>
        <v>0</v>
      </c>
      <c r="W29" s="112">
        <f>SUM(C29:V29)</f>
        <v>0</v>
      </c>
    </row>
    <row r="30" spans="1:24" ht="17.55" customHeight="1" outlineLevel="1" x14ac:dyDescent="0.25">
      <c r="A30" s="150" t="s">
        <v>140</v>
      </c>
      <c r="B30" s="110">
        <f>$C30+NPV('3) Ajánlatkérői alapadatok'!$E$16,$D30:$V30)</f>
        <v>0</v>
      </c>
      <c r="C30" s="111">
        <f>IF(B5="",0,('4) Ajánlattevői_adatszolg.'!E105+'4) Ajánlattevői_adatszolg.'!E107)*B$17+'4) Ajánlattevői_adatszolg.'!E106+'4) Ajánlattevői_adatszolg.'!E108)</f>
        <v>0</v>
      </c>
      <c r="D30" s="111">
        <f>IF($B$5="",0,'4) Ajánlattevői_adatszolg.'!E106+'4) Ajánlattevői_adatszolg.'!E108)</f>
        <v>0</v>
      </c>
      <c r="E30" s="111">
        <f>IF(E26&gt;$B$23,0,$D$30)</f>
        <v>0</v>
      </c>
      <c r="F30" s="111">
        <f t="shared" ref="F30:V30" si="3">IF(F26&gt;$B$23,0,$D$30)</f>
        <v>0</v>
      </c>
      <c r="G30" s="111">
        <f t="shared" si="3"/>
        <v>0</v>
      </c>
      <c r="H30" s="111">
        <f t="shared" si="3"/>
        <v>0</v>
      </c>
      <c r="I30" s="111">
        <f t="shared" si="3"/>
        <v>0</v>
      </c>
      <c r="J30" s="111">
        <f t="shared" si="3"/>
        <v>0</v>
      </c>
      <c r="K30" s="111">
        <f t="shared" si="3"/>
        <v>0</v>
      </c>
      <c r="L30" s="111">
        <f t="shared" si="3"/>
        <v>0</v>
      </c>
      <c r="M30" s="111">
        <f t="shared" si="3"/>
        <v>0</v>
      </c>
      <c r="N30" s="111">
        <f t="shared" si="3"/>
        <v>0</v>
      </c>
      <c r="O30" s="111">
        <f t="shared" si="3"/>
        <v>0</v>
      </c>
      <c r="P30" s="111">
        <f t="shared" si="3"/>
        <v>0</v>
      </c>
      <c r="Q30" s="111">
        <f t="shared" si="3"/>
        <v>0</v>
      </c>
      <c r="R30" s="111">
        <f t="shared" si="3"/>
        <v>0</v>
      </c>
      <c r="S30" s="111">
        <f t="shared" si="3"/>
        <v>0</v>
      </c>
      <c r="T30" s="111">
        <f t="shared" si="3"/>
        <v>0</v>
      </c>
      <c r="U30" s="111">
        <f t="shared" si="3"/>
        <v>0</v>
      </c>
      <c r="V30" s="111">
        <f t="shared" si="3"/>
        <v>0</v>
      </c>
      <c r="W30" s="112">
        <f>SUM(C30:V30)</f>
        <v>0</v>
      </c>
    </row>
    <row r="31" spans="1:24" ht="17.55" customHeight="1" outlineLevel="1" x14ac:dyDescent="0.25">
      <c r="A31" s="161" t="s">
        <v>171</v>
      </c>
      <c r="B31" s="121">
        <f>$C31+NPV('3) Ajánlatkérői alapadatok'!$E$16,$D31:$V31)</f>
        <v>0</v>
      </c>
      <c r="C31" s="111">
        <f>IFERROR(IF(C26&gt;$B$23,0,$B$19*'3) Ajánlatkérői alapadatok'!$E$62),0)</f>
        <v>0</v>
      </c>
      <c r="D31" s="111">
        <f>IFERROR(IF(D26&gt;$B$23,0,$B$19*'3) Ajánlatkérői alapadatok'!$E$62),0)</f>
        <v>0</v>
      </c>
      <c r="E31" s="111">
        <f>IFERROR(IF(E26&gt;$B$23,0,$B$19*'3) Ajánlatkérői alapadatok'!$E$62),0)</f>
        <v>0</v>
      </c>
      <c r="F31" s="111">
        <f>IFERROR(IF(F26&gt;$B$23,0,$B$19*'3) Ajánlatkérői alapadatok'!$E$62),0)</f>
        <v>0</v>
      </c>
      <c r="G31" s="111">
        <f>IFERROR(IF(G26&gt;$B$23,0,$B$19*'3) Ajánlatkérői alapadatok'!$E$62),0)</f>
        <v>0</v>
      </c>
      <c r="H31" s="111">
        <f>IFERROR(IF(H26&gt;$B$23,0,$B$19*'3) Ajánlatkérői alapadatok'!$E$62),0)</f>
        <v>0</v>
      </c>
      <c r="I31" s="111">
        <f>IFERROR(IF(I26&gt;$B$23,0,$B$19*'3) Ajánlatkérői alapadatok'!$E$62),0)</f>
        <v>0</v>
      </c>
      <c r="J31" s="111">
        <f>IFERROR(IF(J26&gt;$B$23,0,$B$19*'3) Ajánlatkérői alapadatok'!$E$62),0)</f>
        <v>0</v>
      </c>
      <c r="K31" s="111">
        <f>IFERROR(IF(K26&gt;$B$23,0,$B$19*'3) Ajánlatkérői alapadatok'!$E$62),0)</f>
        <v>0</v>
      </c>
      <c r="L31" s="111">
        <f>IFERROR(IF(L26&gt;$B$23,0,$B$19*'3) Ajánlatkérői alapadatok'!$E$62),0)</f>
        <v>0</v>
      </c>
      <c r="M31" s="111">
        <f>IFERROR(IF(M26&gt;$B$23,0,$B$19*'3) Ajánlatkérői alapadatok'!$E$62),0)</f>
        <v>0</v>
      </c>
      <c r="N31" s="111">
        <f>IFERROR(IF(N26&gt;$B$23,0,$B$19*'3) Ajánlatkérői alapadatok'!$E$62),0)</f>
        <v>0</v>
      </c>
      <c r="O31" s="111">
        <f>IFERROR(IF(O26&gt;$B$23,0,$B$19*'3) Ajánlatkérői alapadatok'!$E$62),0)</f>
        <v>0</v>
      </c>
      <c r="P31" s="111">
        <f>IFERROR(IF(P26&gt;$B$23,0,$B$19*'3) Ajánlatkérői alapadatok'!$E$62),0)</f>
        <v>0</v>
      </c>
      <c r="Q31" s="111">
        <f>IFERROR(IF(Q26&gt;$B$23,0,$B$19*'3) Ajánlatkérői alapadatok'!$E$62),0)</f>
        <v>0</v>
      </c>
      <c r="R31" s="111">
        <f>IFERROR(IF(R26&gt;$B$23,0,$B$19*'3) Ajánlatkérői alapadatok'!$E$62),0)</f>
        <v>0</v>
      </c>
      <c r="S31" s="111">
        <f>IFERROR(IF(S26&gt;$B$23,0,$B$19*'3) Ajánlatkérői alapadatok'!$E$62),0)</f>
        <v>0</v>
      </c>
      <c r="T31" s="111">
        <f>IFERROR(IF(T26&gt;$B$23,0,$B$19*'3) Ajánlatkérői alapadatok'!$E$62),0)</f>
        <v>0</v>
      </c>
      <c r="U31" s="111">
        <f>IFERROR(IF(U26&gt;$B$23,0,$B$19*'3) Ajánlatkérői alapadatok'!$E$62),0)</f>
        <v>0</v>
      </c>
      <c r="V31" s="111">
        <f>IFERROR(IF(V26&gt;$B$23,0,$B$19*'3) Ajánlatkérői alapadatok'!$E$62),0)</f>
        <v>0</v>
      </c>
      <c r="W31" s="112">
        <f t="shared" si="1"/>
        <v>0</v>
      </c>
    </row>
    <row r="32" spans="1:24" s="118" customFormat="1" ht="17.55" customHeight="1" outlineLevel="1" x14ac:dyDescent="0.25">
      <c r="A32" s="114" t="s">
        <v>172</v>
      </c>
      <c r="B32" s="120">
        <f>$C32+NPV('3) Ajánlatkérői alapadatok'!$E$16,$D32:$V32)</f>
        <v>0</v>
      </c>
      <c r="C32" s="116">
        <f>SUM(C27:C31)</f>
        <v>0</v>
      </c>
      <c r="D32" s="115">
        <f t="shared" ref="D32:V32" si="4">SUM(D27:D31)</f>
        <v>0</v>
      </c>
      <c r="E32" s="115">
        <f t="shared" si="4"/>
        <v>0</v>
      </c>
      <c r="F32" s="115">
        <f t="shared" si="4"/>
        <v>0</v>
      </c>
      <c r="G32" s="115">
        <f t="shared" si="4"/>
        <v>0</v>
      </c>
      <c r="H32" s="115">
        <f t="shared" si="4"/>
        <v>0</v>
      </c>
      <c r="I32" s="115">
        <f t="shared" si="4"/>
        <v>0</v>
      </c>
      <c r="J32" s="115">
        <f t="shared" si="4"/>
        <v>0</v>
      </c>
      <c r="K32" s="115">
        <f t="shared" si="4"/>
        <v>0</v>
      </c>
      <c r="L32" s="115">
        <f t="shared" si="4"/>
        <v>0</v>
      </c>
      <c r="M32" s="115">
        <f t="shared" si="4"/>
        <v>0</v>
      </c>
      <c r="N32" s="115">
        <f t="shared" si="4"/>
        <v>0</v>
      </c>
      <c r="O32" s="115">
        <f t="shared" si="4"/>
        <v>0</v>
      </c>
      <c r="P32" s="115">
        <f t="shared" si="4"/>
        <v>0</v>
      </c>
      <c r="Q32" s="115">
        <f t="shared" si="4"/>
        <v>0</v>
      </c>
      <c r="R32" s="115">
        <f t="shared" si="4"/>
        <v>0</v>
      </c>
      <c r="S32" s="115">
        <f t="shared" si="4"/>
        <v>0</v>
      </c>
      <c r="T32" s="115">
        <f t="shared" si="4"/>
        <v>0</v>
      </c>
      <c r="U32" s="115">
        <f t="shared" si="4"/>
        <v>0</v>
      </c>
      <c r="V32" s="183">
        <f t="shared" si="4"/>
        <v>0</v>
      </c>
      <c r="W32" s="112">
        <f t="shared" si="1"/>
        <v>0</v>
      </c>
      <c r="X32" s="117"/>
    </row>
    <row r="33" spans="1:24" s="118" customFormat="1" x14ac:dyDescent="0.25">
      <c r="B33" s="117"/>
      <c r="C33" s="117"/>
      <c r="D33" s="117"/>
      <c r="E33" s="117"/>
      <c r="F33" s="117"/>
      <c r="G33" s="117"/>
      <c r="H33" s="117"/>
      <c r="I33" s="117"/>
      <c r="J33" s="117"/>
      <c r="K33" s="117"/>
      <c r="L33" s="117"/>
      <c r="M33" s="117"/>
      <c r="N33" s="117"/>
      <c r="O33" s="117"/>
      <c r="P33" s="117"/>
      <c r="Q33" s="117"/>
      <c r="R33" s="117"/>
      <c r="S33" s="117"/>
      <c r="T33" s="117"/>
      <c r="U33" s="117"/>
      <c r="V33" s="117"/>
      <c r="W33" s="117"/>
    </row>
    <row r="34" spans="1:24" x14ac:dyDescent="0.25">
      <c r="B34" s="119"/>
    </row>
    <row r="35" spans="1:24" ht="17.55" customHeight="1" x14ac:dyDescent="0.25">
      <c r="A35" s="179" t="str">
        <f>'4) Ajánlattevői_adatszolg.'!$F$8</f>
        <v/>
      </c>
    </row>
    <row r="36" spans="1:24" ht="16.2" x14ac:dyDescent="0.35">
      <c r="A36" s="178" t="str">
        <f>'4) Ajánlattevői_adatszolg.'!$F$11</f>
        <v/>
      </c>
      <c r="B36" s="106" t="s">
        <v>167</v>
      </c>
      <c r="C36" s="107">
        <v>1</v>
      </c>
      <c r="D36" s="107">
        <v>2</v>
      </c>
      <c r="E36" s="107">
        <v>3</v>
      </c>
      <c r="F36" s="107">
        <v>4</v>
      </c>
      <c r="G36" s="107">
        <v>5</v>
      </c>
      <c r="H36" s="107">
        <v>6</v>
      </c>
      <c r="I36" s="107">
        <v>7</v>
      </c>
      <c r="J36" s="107">
        <v>8</v>
      </c>
      <c r="K36" s="107">
        <v>9</v>
      </c>
      <c r="L36" s="107">
        <v>10</v>
      </c>
      <c r="M36" s="107">
        <v>11</v>
      </c>
      <c r="N36" s="107">
        <v>12</v>
      </c>
      <c r="O36" s="107">
        <v>13</v>
      </c>
      <c r="P36" s="107">
        <v>14</v>
      </c>
      <c r="Q36" s="107">
        <v>15</v>
      </c>
      <c r="R36" s="107">
        <v>16</v>
      </c>
      <c r="S36" s="107">
        <v>17</v>
      </c>
      <c r="T36" s="107">
        <v>18</v>
      </c>
      <c r="U36" s="107">
        <v>19</v>
      </c>
      <c r="V36" s="107">
        <v>20</v>
      </c>
      <c r="W36" s="108" t="s">
        <v>168</v>
      </c>
    </row>
    <row r="37" spans="1:24" ht="17.55" customHeight="1" outlineLevel="1" x14ac:dyDescent="0.25">
      <c r="A37" s="150" t="s">
        <v>231</v>
      </c>
      <c r="B37" s="110">
        <f>$C37+NPV('3) Ajánlatkérői alapadatok'!$E$16,$D37:$V37)</f>
        <v>0</v>
      </c>
      <c r="C37" s="111">
        <f>IF($C$5="",0,$C$13)</f>
        <v>0</v>
      </c>
      <c r="D37" s="111">
        <v>0</v>
      </c>
      <c r="E37" s="111">
        <v>0</v>
      </c>
      <c r="F37" s="111">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2">
        <f t="shared" ref="W37" si="5">SUM(C37:V37)</f>
        <v>0</v>
      </c>
    </row>
    <row r="38" spans="1:24" ht="17.55" customHeight="1" outlineLevel="1" x14ac:dyDescent="0.25">
      <c r="A38" s="150" t="s">
        <v>169</v>
      </c>
      <c r="B38" s="110">
        <f>$C38+NPV('3) Ajánlatkérői alapadatok'!$E$16,$D38:$V38)</f>
        <v>0</v>
      </c>
      <c r="C38" s="111">
        <f>IF($C$5="",0,($C$18*'3) Ajánlatkérői alapadatok'!$E$19))</f>
        <v>0</v>
      </c>
      <c r="D38" s="111">
        <f>IF($C$5="",0,IF(D36&gt;$B$23,0,($C$18*'3) Ajánlatkérői alapadatok'!$E$19)*POWER((1+'3) Ajánlatkérői alapadatok'!$E$20),C36)))</f>
        <v>0</v>
      </c>
      <c r="E38" s="111">
        <f>IF($C$5="",0,IF(E36&gt;$B$23,0,($C$18*'3) Ajánlatkérői alapadatok'!$E$19)*POWER((1+'3) Ajánlatkérői alapadatok'!$E$20),D36)))</f>
        <v>0</v>
      </c>
      <c r="F38" s="111">
        <f>IF($C$5="",0,IF(F36&gt;$B$23,0,($C$18*'3) Ajánlatkérői alapadatok'!$E$19)*POWER((1+'3) Ajánlatkérői alapadatok'!$E$20),E36)))</f>
        <v>0</v>
      </c>
      <c r="G38" s="111">
        <f>IF($C$5="",0,IF(G36&gt;$B$23,0,($C$18*'3) Ajánlatkérői alapadatok'!$E$19)*POWER((1+'3) Ajánlatkérői alapadatok'!$E$20),F36)))</f>
        <v>0</v>
      </c>
      <c r="H38" s="111">
        <f>IF($C$5="",0,IF(H36&gt;$B$23,0,($C$18*'3) Ajánlatkérői alapadatok'!$E$19)*POWER((1+'3) Ajánlatkérői alapadatok'!$E$20),G36)))</f>
        <v>0</v>
      </c>
      <c r="I38" s="111">
        <f>IF($C$5="",0,IF(I36&gt;$B$23,0,($C$18*'3) Ajánlatkérői alapadatok'!$E$19)*POWER((1+'3) Ajánlatkérői alapadatok'!$E$20),H36)))</f>
        <v>0</v>
      </c>
      <c r="J38" s="111">
        <f>IF($C$5="",0,IF(J36&gt;$B$23,0,($C$18*'3) Ajánlatkérői alapadatok'!$E$19)*POWER((1+'3) Ajánlatkérői alapadatok'!$E$20),I36)))</f>
        <v>0</v>
      </c>
      <c r="K38" s="111">
        <f>IF($C$5="",0,IF(K36&gt;$B$23,0,($C$18*'3) Ajánlatkérői alapadatok'!$E$19)*POWER((1+'3) Ajánlatkérői alapadatok'!$E$20),J36)))</f>
        <v>0</v>
      </c>
      <c r="L38" s="111">
        <f>IF($C$5="",0,IF(L36&gt;$B$23,0,($C$18*'3) Ajánlatkérői alapadatok'!$E$19)*POWER((1+'3) Ajánlatkérői alapadatok'!$E$20),K36)))</f>
        <v>0</v>
      </c>
      <c r="M38" s="111">
        <f>IF($C$5="",0,IF(M36&gt;$B$23,0,($C$18*'3) Ajánlatkérői alapadatok'!$E$19)*POWER((1+'3) Ajánlatkérői alapadatok'!$E$20),L36)))</f>
        <v>0</v>
      </c>
      <c r="N38" s="111">
        <f>IF($C$5="",0,IF(N36&gt;$B$23,0,($C$18*'3) Ajánlatkérői alapadatok'!$E$19)*POWER((1+'3) Ajánlatkérői alapadatok'!$E$20),M36)))</f>
        <v>0</v>
      </c>
      <c r="O38" s="111">
        <f>IF($C$5="",0,IF(O36&gt;$B$23,0,($C$18*'3) Ajánlatkérői alapadatok'!$E$19)*POWER((1+'3) Ajánlatkérői alapadatok'!$E$20),N36)))</f>
        <v>0</v>
      </c>
      <c r="P38" s="111">
        <f>IF($C$5="",0,IF(P36&gt;$B$23,0,($C$18*'3) Ajánlatkérői alapadatok'!$E$19)*POWER((1+'3) Ajánlatkérői alapadatok'!$E$20),O36)))</f>
        <v>0</v>
      </c>
      <c r="Q38" s="111">
        <f>IF($C$5="",0,IF(Q36&gt;$B$23,0,($C$18*'3) Ajánlatkérői alapadatok'!$E$19)*POWER((1+'3) Ajánlatkérői alapadatok'!$E$20),P36)))</f>
        <v>0</v>
      </c>
      <c r="R38" s="111">
        <f>IF($C$5="",0,IF(R36&gt;$B$23,0,($C$18*'3) Ajánlatkérői alapadatok'!$E$19)*POWER((1+'3) Ajánlatkérői alapadatok'!$E$20),Q36)))</f>
        <v>0</v>
      </c>
      <c r="S38" s="111">
        <f>IF($C$5="",0,IF(S36&gt;$B$23,0,($C$18*'3) Ajánlatkérői alapadatok'!$E$19)*POWER((1+'3) Ajánlatkérői alapadatok'!$E$20),R36)))</f>
        <v>0</v>
      </c>
      <c r="T38" s="111">
        <f>IF($C$5="",0,IF(T36&gt;$B$23,0,($C$18*'3) Ajánlatkérői alapadatok'!$E$19)*POWER((1+'3) Ajánlatkérői alapadatok'!$E$20),S36)))</f>
        <v>0</v>
      </c>
      <c r="U38" s="111">
        <f>IF($C$5="",0,IF(U36&gt;$B$23,0,($C$18*'3) Ajánlatkérői alapadatok'!$E$19)*POWER((1+'3) Ajánlatkérői alapadatok'!$E$20),T36)))</f>
        <v>0</v>
      </c>
      <c r="V38" s="111">
        <f>IF($C$5="",0,IF(V36&gt;$B$23,0,($C$18*'3) Ajánlatkérői alapadatok'!$E$19)*POWER((1+'3) Ajánlatkérői alapadatok'!$E$20),U36)))</f>
        <v>0</v>
      </c>
      <c r="W38" s="112">
        <f t="shared" ref="W38:W42" si="6">SUM(C38:V38)</f>
        <v>0</v>
      </c>
    </row>
    <row r="39" spans="1:24" ht="17.55" customHeight="1" outlineLevel="1" x14ac:dyDescent="0.25">
      <c r="A39" s="150" t="s">
        <v>170</v>
      </c>
      <c r="B39" s="110">
        <f>$C39+NPV('3) Ajánlatkérői alapadatok'!$E$16,$D39:$V39)</f>
        <v>0</v>
      </c>
      <c r="C39" s="111">
        <f>IF($C$5="",0,('4) Ajánlattevői_adatszolg.'!$F$100+'4) Ajánlattevői_adatszolg.'!$F$102)+(('4) Ajánlattevői_adatszolg.'!$F$99+'4) Ajánlattevői_adatszolg.'!$F$101)*$C$17))</f>
        <v>0</v>
      </c>
      <c r="D39" s="111">
        <f>IF(D36&gt;$B$23,0,$C39)</f>
        <v>0</v>
      </c>
      <c r="E39" s="111">
        <f t="shared" ref="E39:V39" si="7">IF(E36&gt;$B$23,0,$C39)</f>
        <v>0</v>
      </c>
      <c r="F39" s="111">
        <f t="shared" si="7"/>
        <v>0</v>
      </c>
      <c r="G39" s="111">
        <f t="shared" si="7"/>
        <v>0</v>
      </c>
      <c r="H39" s="111">
        <f t="shared" si="7"/>
        <v>0</v>
      </c>
      <c r="I39" s="111">
        <f t="shared" si="7"/>
        <v>0</v>
      </c>
      <c r="J39" s="111">
        <f t="shared" si="7"/>
        <v>0</v>
      </c>
      <c r="K39" s="111">
        <f t="shared" si="7"/>
        <v>0</v>
      </c>
      <c r="L39" s="111">
        <f t="shared" si="7"/>
        <v>0</v>
      </c>
      <c r="M39" s="111">
        <f t="shared" si="7"/>
        <v>0</v>
      </c>
      <c r="N39" s="111">
        <f t="shared" si="7"/>
        <v>0</v>
      </c>
      <c r="O39" s="111">
        <f t="shared" si="7"/>
        <v>0</v>
      </c>
      <c r="P39" s="111">
        <f t="shared" si="7"/>
        <v>0</v>
      </c>
      <c r="Q39" s="111">
        <f t="shared" si="7"/>
        <v>0</v>
      </c>
      <c r="R39" s="111">
        <f t="shared" si="7"/>
        <v>0</v>
      </c>
      <c r="S39" s="111">
        <f t="shared" si="7"/>
        <v>0</v>
      </c>
      <c r="T39" s="111">
        <f t="shared" si="7"/>
        <v>0</v>
      </c>
      <c r="U39" s="111">
        <f t="shared" si="7"/>
        <v>0</v>
      </c>
      <c r="V39" s="111">
        <f t="shared" si="7"/>
        <v>0</v>
      </c>
      <c r="W39" s="112">
        <f>SUM(C39:V39)</f>
        <v>0</v>
      </c>
    </row>
    <row r="40" spans="1:24" ht="17.55" customHeight="1" outlineLevel="1" x14ac:dyDescent="0.25">
      <c r="A40" s="150" t="s">
        <v>140</v>
      </c>
      <c r="B40" s="110">
        <f>$C40+NPV('3) Ajánlatkérői alapadatok'!$E$16,$D40:$V40)</f>
        <v>0</v>
      </c>
      <c r="C40" s="111">
        <f>IF(C5="",0,('4) Ajánlattevői_adatszolg.'!F105+'4) Ajánlattevői_adatszolg.'!F107)*C$17+'4) Ajánlattevői_adatszolg.'!F106+'4) Ajánlattevői_adatszolg.'!F108)</f>
        <v>0</v>
      </c>
      <c r="D40" s="111">
        <f>IF($C$5="",0,'4) Ajánlattevői_adatszolg.'!F106+'4) Ajánlattevői_adatszolg.'!F108)</f>
        <v>0</v>
      </c>
      <c r="E40" s="111">
        <f>IF(E36&gt;$B$23,0,$D$40)</f>
        <v>0</v>
      </c>
      <c r="F40" s="111">
        <f t="shared" ref="F40:V40" si="8">IF(F36&gt;$B$23,0,$D$40)</f>
        <v>0</v>
      </c>
      <c r="G40" s="111">
        <f t="shared" si="8"/>
        <v>0</v>
      </c>
      <c r="H40" s="111">
        <f t="shared" si="8"/>
        <v>0</v>
      </c>
      <c r="I40" s="111">
        <f t="shared" si="8"/>
        <v>0</v>
      </c>
      <c r="J40" s="111">
        <f t="shared" si="8"/>
        <v>0</v>
      </c>
      <c r="K40" s="111">
        <f t="shared" si="8"/>
        <v>0</v>
      </c>
      <c r="L40" s="111">
        <f t="shared" si="8"/>
        <v>0</v>
      </c>
      <c r="M40" s="111">
        <f t="shared" si="8"/>
        <v>0</v>
      </c>
      <c r="N40" s="111">
        <f t="shared" si="8"/>
        <v>0</v>
      </c>
      <c r="O40" s="111">
        <f t="shared" si="8"/>
        <v>0</v>
      </c>
      <c r="P40" s="111">
        <f t="shared" si="8"/>
        <v>0</v>
      </c>
      <c r="Q40" s="111">
        <f t="shared" si="8"/>
        <v>0</v>
      </c>
      <c r="R40" s="111">
        <f t="shared" si="8"/>
        <v>0</v>
      </c>
      <c r="S40" s="111">
        <f t="shared" si="8"/>
        <v>0</v>
      </c>
      <c r="T40" s="111">
        <f t="shared" si="8"/>
        <v>0</v>
      </c>
      <c r="U40" s="111">
        <f t="shared" si="8"/>
        <v>0</v>
      </c>
      <c r="V40" s="111">
        <f t="shared" si="8"/>
        <v>0</v>
      </c>
      <c r="W40" s="112">
        <f>SUM(C40:V40)</f>
        <v>0</v>
      </c>
    </row>
    <row r="41" spans="1:24" ht="17.55" customHeight="1" outlineLevel="1" x14ac:dyDescent="0.25">
      <c r="A41" s="161" t="s">
        <v>171</v>
      </c>
      <c r="B41" s="121">
        <f>$C41+NPV('3) Ajánlatkérői alapadatok'!$E$16,$D41:$V41)</f>
        <v>0</v>
      </c>
      <c r="C41" s="111">
        <f>IFERROR(IF(C36&gt;$B$23,0,$C$19*'3) Ajánlatkérői alapadatok'!$E$62),0)</f>
        <v>0</v>
      </c>
      <c r="D41" s="111">
        <f>IFERROR(IF(D36&gt;$B$23,0,$C$19*'3) Ajánlatkérői alapadatok'!$E$62),0)</f>
        <v>0</v>
      </c>
      <c r="E41" s="111">
        <f>IFERROR(IF(E36&gt;$B$23,0,$C$19*'3) Ajánlatkérői alapadatok'!$E$62),0)</f>
        <v>0</v>
      </c>
      <c r="F41" s="111">
        <f>IFERROR(IF(F36&gt;$B$23,0,$C$19*'3) Ajánlatkérői alapadatok'!$E$62),0)</f>
        <v>0</v>
      </c>
      <c r="G41" s="111">
        <f>IFERROR(IF(G36&gt;$B$23,0,$C$19*'3) Ajánlatkérői alapadatok'!$E$62),0)</f>
        <v>0</v>
      </c>
      <c r="H41" s="111">
        <f>IFERROR(IF(H36&gt;$B$23,0,$C$19*'3) Ajánlatkérői alapadatok'!$E$62),0)</f>
        <v>0</v>
      </c>
      <c r="I41" s="111">
        <f>IFERROR(IF(I36&gt;$B$23,0,$C$19*'3) Ajánlatkérői alapadatok'!$E$62),0)</f>
        <v>0</v>
      </c>
      <c r="J41" s="111">
        <f>IFERROR(IF(J36&gt;$B$23,0,$C$19*'3) Ajánlatkérői alapadatok'!$E$62),0)</f>
        <v>0</v>
      </c>
      <c r="K41" s="111">
        <f>IFERROR(IF(K36&gt;$B$23,0,$C$19*'3) Ajánlatkérői alapadatok'!$E$62),0)</f>
        <v>0</v>
      </c>
      <c r="L41" s="111">
        <f>IFERROR(IF(L36&gt;$B$23,0,$C$19*'3) Ajánlatkérői alapadatok'!$E$62),0)</f>
        <v>0</v>
      </c>
      <c r="M41" s="111">
        <f>IFERROR(IF(M36&gt;$B$23,0,$C$19*'3) Ajánlatkérői alapadatok'!$E$62),0)</f>
        <v>0</v>
      </c>
      <c r="N41" s="111">
        <f>IFERROR(IF(N36&gt;$B$23,0,$C$19*'3) Ajánlatkérői alapadatok'!$E$62),0)</f>
        <v>0</v>
      </c>
      <c r="O41" s="111">
        <f>IFERROR(IF(O36&gt;$B$23,0,$C$19*'3) Ajánlatkérői alapadatok'!$E$62),0)</f>
        <v>0</v>
      </c>
      <c r="P41" s="111">
        <f>IFERROR(IF(P36&gt;$B$23,0,$C$19*'3) Ajánlatkérői alapadatok'!$E$62),0)</f>
        <v>0</v>
      </c>
      <c r="Q41" s="111">
        <f>IFERROR(IF(Q36&gt;$B$23,0,$C$19*'3) Ajánlatkérői alapadatok'!$E$62),0)</f>
        <v>0</v>
      </c>
      <c r="R41" s="111">
        <f>IFERROR(IF(R36&gt;$B$23,0,$C$19*'3) Ajánlatkérői alapadatok'!$E$62),0)</f>
        <v>0</v>
      </c>
      <c r="S41" s="111">
        <f>IFERROR(IF(S36&gt;$B$23,0,$C$19*'3) Ajánlatkérői alapadatok'!$E$62),0)</f>
        <v>0</v>
      </c>
      <c r="T41" s="111">
        <f>IFERROR(IF(T36&gt;$B$23,0,$C$19*'3) Ajánlatkérői alapadatok'!$E$62),0)</f>
        <v>0</v>
      </c>
      <c r="U41" s="111">
        <f>IFERROR(IF(U36&gt;$B$23,0,$C$19*'3) Ajánlatkérői alapadatok'!$E$62),0)</f>
        <v>0</v>
      </c>
      <c r="V41" s="111">
        <f>IFERROR(IF(V36&gt;$B$23,0,$C$19*'3) Ajánlatkérői alapadatok'!$E$62),0)</f>
        <v>0</v>
      </c>
      <c r="W41" s="112">
        <f>SUM(C41:V41)</f>
        <v>0</v>
      </c>
    </row>
    <row r="42" spans="1:24" s="118" customFormat="1" ht="17.55" customHeight="1" outlineLevel="1" x14ac:dyDescent="0.25">
      <c r="A42" s="114" t="s">
        <v>172</v>
      </c>
      <c r="B42" s="120">
        <f>$C42+NPV('3) Ajánlatkérői alapadatok'!$E$16,$D42:$V42)</f>
        <v>0</v>
      </c>
      <c r="C42" s="116">
        <f>SUM(C37:C41)</f>
        <v>0</v>
      </c>
      <c r="D42" s="115">
        <f t="shared" ref="D42" si="9">SUM(D37:D41)</f>
        <v>0</v>
      </c>
      <c r="E42" s="115">
        <f t="shared" ref="E42" si="10">SUM(E37:E41)</f>
        <v>0</v>
      </c>
      <c r="F42" s="115">
        <f t="shared" ref="F42" si="11">SUM(F37:F41)</f>
        <v>0</v>
      </c>
      <c r="G42" s="115">
        <f t="shared" ref="G42" si="12">SUM(G37:G41)</f>
        <v>0</v>
      </c>
      <c r="H42" s="115">
        <f t="shared" ref="H42" si="13">SUM(H37:H41)</f>
        <v>0</v>
      </c>
      <c r="I42" s="115">
        <f t="shared" ref="I42" si="14">SUM(I37:I41)</f>
        <v>0</v>
      </c>
      <c r="J42" s="115">
        <f t="shared" ref="J42" si="15">SUM(J37:J41)</f>
        <v>0</v>
      </c>
      <c r="K42" s="115">
        <f t="shared" ref="K42" si="16">SUM(K37:K41)</f>
        <v>0</v>
      </c>
      <c r="L42" s="115">
        <f t="shared" ref="L42" si="17">SUM(L37:L41)</f>
        <v>0</v>
      </c>
      <c r="M42" s="115">
        <f t="shared" ref="M42" si="18">SUM(M37:M41)</f>
        <v>0</v>
      </c>
      <c r="N42" s="115">
        <f t="shared" ref="N42" si="19">SUM(N37:N41)</f>
        <v>0</v>
      </c>
      <c r="O42" s="115">
        <f t="shared" ref="O42" si="20">SUM(O37:O41)</f>
        <v>0</v>
      </c>
      <c r="P42" s="115">
        <f t="shared" ref="P42" si="21">SUM(P37:P41)</f>
        <v>0</v>
      </c>
      <c r="Q42" s="115">
        <f t="shared" ref="Q42" si="22">SUM(Q37:Q41)</f>
        <v>0</v>
      </c>
      <c r="R42" s="115">
        <f t="shared" ref="R42" si="23">SUM(R37:R41)</f>
        <v>0</v>
      </c>
      <c r="S42" s="115">
        <f t="shared" ref="S42" si="24">SUM(S37:S41)</f>
        <v>0</v>
      </c>
      <c r="T42" s="115">
        <f t="shared" ref="T42" si="25">SUM(T37:T41)</f>
        <v>0</v>
      </c>
      <c r="U42" s="115">
        <f t="shared" ref="U42" si="26">SUM(U37:U41)</f>
        <v>0</v>
      </c>
      <c r="V42" s="183">
        <f t="shared" ref="V42" si="27">SUM(V37:V41)</f>
        <v>0</v>
      </c>
      <c r="W42" s="112">
        <f t="shared" si="6"/>
        <v>0</v>
      </c>
      <c r="X42" s="117"/>
    </row>
    <row r="44" spans="1:24" x14ac:dyDescent="0.25">
      <c r="F44" s="104" t="s">
        <v>173</v>
      </c>
    </row>
    <row r="45" spans="1:24" ht="17.55" customHeight="1" x14ac:dyDescent="0.25">
      <c r="A45" s="179" t="str">
        <f>'4) Ajánlattevői_adatszolg.'!$G$8</f>
        <v/>
      </c>
    </row>
    <row r="46" spans="1:24" ht="16.2" x14ac:dyDescent="0.35">
      <c r="A46" s="178" t="str">
        <f>'4) Ajánlattevői_adatszolg.'!$G$11</f>
        <v/>
      </c>
      <c r="B46" s="106" t="s">
        <v>167</v>
      </c>
      <c r="C46" s="107">
        <v>1</v>
      </c>
      <c r="D46" s="107">
        <v>2</v>
      </c>
      <c r="E46" s="107">
        <v>3</v>
      </c>
      <c r="F46" s="107">
        <v>4</v>
      </c>
      <c r="G46" s="107">
        <v>5</v>
      </c>
      <c r="H46" s="107">
        <v>6</v>
      </c>
      <c r="I46" s="107">
        <v>7</v>
      </c>
      <c r="J46" s="107">
        <v>8</v>
      </c>
      <c r="K46" s="107">
        <v>9</v>
      </c>
      <c r="L46" s="107">
        <v>10</v>
      </c>
      <c r="M46" s="107">
        <v>11</v>
      </c>
      <c r="N46" s="107">
        <v>12</v>
      </c>
      <c r="O46" s="107">
        <v>13</v>
      </c>
      <c r="P46" s="107">
        <v>14</v>
      </c>
      <c r="Q46" s="107">
        <v>15</v>
      </c>
      <c r="R46" s="107">
        <v>16</v>
      </c>
      <c r="S46" s="107">
        <v>17</v>
      </c>
      <c r="T46" s="107">
        <v>18</v>
      </c>
      <c r="U46" s="107">
        <v>19</v>
      </c>
      <c r="V46" s="107">
        <v>20</v>
      </c>
      <c r="W46" s="108" t="s">
        <v>168</v>
      </c>
    </row>
    <row r="47" spans="1:24" ht="17.55" customHeight="1" outlineLevel="1" x14ac:dyDescent="0.25">
      <c r="A47" s="150" t="s">
        <v>231</v>
      </c>
      <c r="B47" s="110">
        <f>$C47+NPV('3) Ajánlatkérői alapadatok'!$E$16,$D47:$V47)</f>
        <v>0</v>
      </c>
      <c r="C47" s="111">
        <f>IF($D$5="",0,$D$13)</f>
        <v>0</v>
      </c>
      <c r="D47" s="111">
        <v>0</v>
      </c>
      <c r="E47" s="111">
        <v>0</v>
      </c>
      <c r="F47" s="111">
        <v>0</v>
      </c>
      <c r="G47" s="111">
        <v>0</v>
      </c>
      <c r="H47" s="111">
        <v>0</v>
      </c>
      <c r="I47" s="111">
        <v>0</v>
      </c>
      <c r="J47" s="111">
        <v>0</v>
      </c>
      <c r="K47" s="111">
        <v>0</v>
      </c>
      <c r="L47" s="111">
        <v>0</v>
      </c>
      <c r="M47" s="111">
        <v>0</v>
      </c>
      <c r="N47" s="111">
        <v>0</v>
      </c>
      <c r="O47" s="111">
        <v>0</v>
      </c>
      <c r="P47" s="111">
        <v>0</v>
      </c>
      <c r="Q47" s="111">
        <v>0</v>
      </c>
      <c r="R47" s="111">
        <v>0</v>
      </c>
      <c r="S47" s="111">
        <v>0</v>
      </c>
      <c r="T47" s="111">
        <v>0</v>
      </c>
      <c r="U47" s="111">
        <v>0</v>
      </c>
      <c r="V47" s="111">
        <v>0</v>
      </c>
      <c r="W47" s="112">
        <f t="shared" ref="W47" si="28">SUM(C47:V47)</f>
        <v>0</v>
      </c>
    </row>
    <row r="48" spans="1:24" ht="17.55" customHeight="1" outlineLevel="1" x14ac:dyDescent="0.25">
      <c r="A48" s="150" t="s">
        <v>169</v>
      </c>
      <c r="B48" s="110">
        <f>$C48+NPV('3) Ajánlatkérői alapadatok'!$E$16,$D48:$V48)</f>
        <v>0</v>
      </c>
      <c r="C48" s="111">
        <f>IF($D$5="",0,($D$18*'3) Ajánlatkérői alapadatok'!$E$19))</f>
        <v>0</v>
      </c>
      <c r="D48" s="111">
        <f>IF($D$5="",0,IF(D46&gt;$B$23,0,($D$18*'3) Ajánlatkérői alapadatok'!$E$19)*POWER((1+'3) Ajánlatkérői alapadatok'!$E$20),C46)))</f>
        <v>0</v>
      </c>
      <c r="E48" s="111">
        <f>IF($D$5="",0,IF(E46&gt;$B$23,0,($D$18*'3) Ajánlatkérői alapadatok'!$E$19)*POWER((1+'3) Ajánlatkérői alapadatok'!$E$20),D46)))</f>
        <v>0</v>
      </c>
      <c r="F48" s="111">
        <f>IF($D$5="",0,IF(F46&gt;$B$23,0,($D$18*'3) Ajánlatkérői alapadatok'!$E$19)*POWER((1+'3) Ajánlatkérői alapadatok'!$E$20),E46)))</f>
        <v>0</v>
      </c>
      <c r="G48" s="111">
        <f>IF($D$5="",0,IF(G46&gt;$B$23,0,($D$18*'3) Ajánlatkérői alapadatok'!$E$19)*POWER((1+'3) Ajánlatkérői alapadatok'!$E$20),F46)))</f>
        <v>0</v>
      </c>
      <c r="H48" s="111">
        <f>IF($D$5="",0,IF(H46&gt;$B$23,0,($D$18*'3) Ajánlatkérői alapadatok'!$E$19)*POWER((1+'3) Ajánlatkérői alapadatok'!$E$20),G46)))</f>
        <v>0</v>
      </c>
      <c r="I48" s="111">
        <f>IF($D$5="",0,IF(I46&gt;$B$23,0,($D$18*'3) Ajánlatkérői alapadatok'!$E$19)*POWER((1+'3) Ajánlatkérői alapadatok'!$E$20),H46)))</f>
        <v>0</v>
      </c>
      <c r="J48" s="111">
        <f>IF($D$5="",0,IF(J46&gt;$B$23,0,($D$18*'3) Ajánlatkérői alapadatok'!$E$19)*POWER((1+'3) Ajánlatkérői alapadatok'!$E$20),I46)))</f>
        <v>0</v>
      </c>
      <c r="K48" s="111">
        <f>IF($D$5="",0,IF(K46&gt;$B$23,0,($D$18*'3) Ajánlatkérői alapadatok'!$E$19)*POWER((1+'3) Ajánlatkérői alapadatok'!$E$20),J46)))</f>
        <v>0</v>
      </c>
      <c r="L48" s="111">
        <f>IF($D$5="",0,IF(L46&gt;$B$23,0,($D$18*'3) Ajánlatkérői alapadatok'!$E$19)*POWER((1+'3) Ajánlatkérői alapadatok'!$E$20),K46)))</f>
        <v>0</v>
      </c>
      <c r="M48" s="111">
        <f>IF($D$5="",0,IF(M46&gt;$B$23,0,($D$18*'3) Ajánlatkérői alapadatok'!$E$19)*POWER((1+'3) Ajánlatkérői alapadatok'!$E$20),L46)))</f>
        <v>0</v>
      </c>
      <c r="N48" s="111">
        <f>IF($D$5="",0,IF(N46&gt;$B$23,0,($D$18*'3) Ajánlatkérői alapadatok'!$E$19)*POWER((1+'3) Ajánlatkérői alapadatok'!$E$20),M46)))</f>
        <v>0</v>
      </c>
      <c r="O48" s="111">
        <f>IF($D$5="",0,IF(O46&gt;$B$23,0,($D$18*'3) Ajánlatkérői alapadatok'!$E$19)*POWER((1+'3) Ajánlatkérői alapadatok'!$E$20),N46)))</f>
        <v>0</v>
      </c>
      <c r="P48" s="111">
        <f>IF($D$5="",0,IF(P46&gt;$B$23,0,($D$18*'3) Ajánlatkérői alapadatok'!$E$19)*POWER((1+'3) Ajánlatkérői alapadatok'!$E$20),O46)))</f>
        <v>0</v>
      </c>
      <c r="Q48" s="111">
        <f>IF($D$5="",0,IF(Q46&gt;$B$23,0,($D$18*'3) Ajánlatkérői alapadatok'!$E$19)*POWER((1+'3) Ajánlatkérői alapadatok'!$E$20),P46)))</f>
        <v>0</v>
      </c>
      <c r="R48" s="111">
        <f>IF($D$5="",0,IF(R46&gt;$B$23,0,($D$18*'3) Ajánlatkérői alapadatok'!$E$19)*POWER((1+'3) Ajánlatkérői alapadatok'!$E$20),Q46)))</f>
        <v>0</v>
      </c>
      <c r="S48" s="111">
        <f>IF($D$5="",0,IF(S46&gt;$B$23,0,($D$18*'3) Ajánlatkérői alapadatok'!$E$19)*POWER((1+'3) Ajánlatkérői alapadatok'!$E$20),R46)))</f>
        <v>0</v>
      </c>
      <c r="T48" s="111">
        <f>IF($D$5="",0,IF(T46&gt;$B$23,0,($D$18*'3) Ajánlatkérői alapadatok'!$E$19)*POWER((1+'3) Ajánlatkérői alapadatok'!$E$20),S46)))</f>
        <v>0</v>
      </c>
      <c r="U48" s="111">
        <f>IF($D$5="",0,IF(U46&gt;$B$23,0,($D$18*'3) Ajánlatkérői alapadatok'!$E$19)*POWER((1+'3) Ajánlatkérői alapadatok'!$E$20),T46)))</f>
        <v>0</v>
      </c>
      <c r="V48" s="111">
        <f>IF($D$5="",0,IF(V46&gt;$B$23,0,($D$18*'3) Ajánlatkérői alapadatok'!$E$19)*POWER((1+'3) Ajánlatkérői alapadatok'!$E$20),U46)))</f>
        <v>0</v>
      </c>
      <c r="W48" s="112">
        <f t="shared" ref="W48:W52" si="29">SUM(C48:V48)</f>
        <v>0</v>
      </c>
    </row>
    <row r="49" spans="1:24" ht="17.55" customHeight="1" outlineLevel="1" x14ac:dyDescent="0.25">
      <c r="A49" s="150" t="s">
        <v>170</v>
      </c>
      <c r="B49" s="110">
        <f>$C49+NPV('3) Ajánlatkérői alapadatok'!$E$16,$D49:$V49)</f>
        <v>0</v>
      </c>
      <c r="C49" s="111">
        <f>IF($D$5="",0,('4) Ajánlattevői_adatszolg.'!$G$100+'4) Ajánlattevői_adatszolg.'!$G$102)+(('4) Ajánlattevői_adatszolg.'!$G$99+'4) Ajánlattevői_adatszolg.'!$G$101)*$D$17))</f>
        <v>0</v>
      </c>
      <c r="D49" s="111">
        <f>IF(D46&gt;$B$23,0,$C49)</f>
        <v>0</v>
      </c>
      <c r="E49" s="111">
        <f t="shared" ref="E49:V49" si="30">IF(E46&gt;$B$23,0,$C49)</f>
        <v>0</v>
      </c>
      <c r="F49" s="111">
        <f t="shared" si="30"/>
        <v>0</v>
      </c>
      <c r="G49" s="111">
        <f t="shared" si="30"/>
        <v>0</v>
      </c>
      <c r="H49" s="111">
        <f t="shared" si="30"/>
        <v>0</v>
      </c>
      <c r="I49" s="111">
        <f t="shared" si="30"/>
        <v>0</v>
      </c>
      <c r="J49" s="111">
        <f t="shared" si="30"/>
        <v>0</v>
      </c>
      <c r="K49" s="111">
        <f t="shared" si="30"/>
        <v>0</v>
      </c>
      <c r="L49" s="111">
        <f t="shared" si="30"/>
        <v>0</v>
      </c>
      <c r="M49" s="111">
        <f t="shared" si="30"/>
        <v>0</v>
      </c>
      <c r="N49" s="111">
        <f t="shared" si="30"/>
        <v>0</v>
      </c>
      <c r="O49" s="111">
        <f t="shared" si="30"/>
        <v>0</v>
      </c>
      <c r="P49" s="111">
        <f t="shared" si="30"/>
        <v>0</v>
      </c>
      <c r="Q49" s="111">
        <f t="shared" si="30"/>
        <v>0</v>
      </c>
      <c r="R49" s="111">
        <f t="shared" si="30"/>
        <v>0</v>
      </c>
      <c r="S49" s="111">
        <f t="shared" si="30"/>
        <v>0</v>
      </c>
      <c r="T49" s="111">
        <f t="shared" si="30"/>
        <v>0</v>
      </c>
      <c r="U49" s="111">
        <f t="shared" si="30"/>
        <v>0</v>
      </c>
      <c r="V49" s="111">
        <f t="shared" si="30"/>
        <v>0</v>
      </c>
      <c r="W49" s="112">
        <f>SUM(C49:V49)</f>
        <v>0</v>
      </c>
    </row>
    <row r="50" spans="1:24" ht="17.55" customHeight="1" outlineLevel="1" x14ac:dyDescent="0.25">
      <c r="A50" s="150" t="s">
        <v>140</v>
      </c>
      <c r="B50" s="110">
        <f>$C50+NPV('3) Ajánlatkérői alapadatok'!$E$16,$D50:$V50)</f>
        <v>0</v>
      </c>
      <c r="C50" s="111">
        <f>IF(D5="",0,('4) Ajánlattevői_adatszolg.'!G105+'4) Ajánlattevői_adatszolg.'!G107)*D$17+'4) Ajánlattevői_adatszolg.'!G106+'4) Ajánlattevői_adatszolg.'!G108)</f>
        <v>0</v>
      </c>
      <c r="D50" s="111">
        <f>IF($D$5="",0,'4) Ajánlattevői_adatszolg.'!G106+'4) Ajánlattevői_adatszolg.'!G108)</f>
        <v>0</v>
      </c>
      <c r="E50" s="111">
        <f>IF(E46&gt;$B$23,0,$D$50)</f>
        <v>0</v>
      </c>
      <c r="F50" s="111">
        <f t="shared" ref="F50:V50" si="31">IF(F46&gt;$B$23,0,$D$50)</f>
        <v>0</v>
      </c>
      <c r="G50" s="111">
        <f t="shared" si="31"/>
        <v>0</v>
      </c>
      <c r="H50" s="111">
        <f t="shared" si="31"/>
        <v>0</v>
      </c>
      <c r="I50" s="111">
        <f t="shared" si="31"/>
        <v>0</v>
      </c>
      <c r="J50" s="111">
        <f t="shared" si="31"/>
        <v>0</v>
      </c>
      <c r="K50" s="111">
        <f t="shared" si="31"/>
        <v>0</v>
      </c>
      <c r="L50" s="111">
        <f t="shared" si="31"/>
        <v>0</v>
      </c>
      <c r="M50" s="111">
        <f t="shared" si="31"/>
        <v>0</v>
      </c>
      <c r="N50" s="111">
        <f t="shared" si="31"/>
        <v>0</v>
      </c>
      <c r="O50" s="111">
        <f t="shared" si="31"/>
        <v>0</v>
      </c>
      <c r="P50" s="111">
        <f t="shared" si="31"/>
        <v>0</v>
      </c>
      <c r="Q50" s="111">
        <f t="shared" si="31"/>
        <v>0</v>
      </c>
      <c r="R50" s="111">
        <f t="shared" si="31"/>
        <v>0</v>
      </c>
      <c r="S50" s="111">
        <f t="shared" si="31"/>
        <v>0</v>
      </c>
      <c r="T50" s="111">
        <f t="shared" si="31"/>
        <v>0</v>
      </c>
      <c r="U50" s="111">
        <f t="shared" si="31"/>
        <v>0</v>
      </c>
      <c r="V50" s="111">
        <f t="shared" si="31"/>
        <v>0</v>
      </c>
      <c r="W50" s="112">
        <f>SUM(C50:V50)</f>
        <v>0</v>
      </c>
    </row>
    <row r="51" spans="1:24" ht="17.55" customHeight="1" outlineLevel="1" x14ac:dyDescent="0.25">
      <c r="A51" s="161" t="s">
        <v>171</v>
      </c>
      <c r="B51" s="121">
        <f>$C51+NPV('3) Ajánlatkérői alapadatok'!$E$16,$D51:$V51)</f>
        <v>0</v>
      </c>
      <c r="C51" s="111">
        <f>IFERROR(IF(C46&gt;$B$23,0,$D$19*'3) Ajánlatkérői alapadatok'!$E$62),0)</f>
        <v>0</v>
      </c>
      <c r="D51" s="111">
        <f>IFERROR(IF(D46&gt;$B$23,0,$D$19*'3) Ajánlatkérői alapadatok'!$E$62),0)</f>
        <v>0</v>
      </c>
      <c r="E51" s="111">
        <f>IFERROR(IF(E46&gt;$B$23,0,$D$19*'3) Ajánlatkérői alapadatok'!$E$62),0)</f>
        <v>0</v>
      </c>
      <c r="F51" s="111">
        <f>IFERROR(IF(F46&gt;$B$23,0,$D$19*'3) Ajánlatkérői alapadatok'!$E$62),0)</f>
        <v>0</v>
      </c>
      <c r="G51" s="111">
        <f>IFERROR(IF(G46&gt;$B$23,0,$D$19*'3) Ajánlatkérői alapadatok'!$E$62),0)</f>
        <v>0</v>
      </c>
      <c r="H51" s="111">
        <f>IFERROR(IF(H46&gt;$B$23,0,$D$19*'3) Ajánlatkérői alapadatok'!$E$62),0)</f>
        <v>0</v>
      </c>
      <c r="I51" s="111">
        <f>IFERROR(IF(I46&gt;$B$23,0,$D$19*'3) Ajánlatkérői alapadatok'!$E$62),0)</f>
        <v>0</v>
      </c>
      <c r="J51" s="111">
        <f>IFERROR(IF(J46&gt;$B$23,0,$D$19*'3) Ajánlatkérői alapadatok'!$E$62),0)</f>
        <v>0</v>
      </c>
      <c r="K51" s="111">
        <f>IFERROR(IF(K46&gt;$B$23,0,$D$19*'3) Ajánlatkérői alapadatok'!$E$62),0)</f>
        <v>0</v>
      </c>
      <c r="L51" s="111">
        <f>IFERROR(IF(L46&gt;$B$23,0,$D$19*'3) Ajánlatkérői alapadatok'!$E$62),0)</f>
        <v>0</v>
      </c>
      <c r="M51" s="111">
        <f>IFERROR(IF(M46&gt;$B$23,0,$D$19*'3) Ajánlatkérői alapadatok'!$E$62),0)</f>
        <v>0</v>
      </c>
      <c r="N51" s="111">
        <f>IFERROR(IF(N46&gt;$B$23,0,$D$19*'3) Ajánlatkérői alapadatok'!$E$62),0)</f>
        <v>0</v>
      </c>
      <c r="O51" s="111">
        <f>IFERROR(IF(O46&gt;$B$23,0,$D$19*'3) Ajánlatkérői alapadatok'!$E$62),0)</f>
        <v>0</v>
      </c>
      <c r="P51" s="111">
        <f>IFERROR(IF(P46&gt;$B$23,0,$D$19*'3) Ajánlatkérői alapadatok'!$E$62),0)</f>
        <v>0</v>
      </c>
      <c r="Q51" s="111">
        <f>IFERROR(IF(Q46&gt;$B$23,0,$D$19*'3) Ajánlatkérői alapadatok'!$E$62),0)</f>
        <v>0</v>
      </c>
      <c r="R51" s="111">
        <f>IFERROR(IF(R46&gt;$B$23,0,$D$19*'3) Ajánlatkérői alapadatok'!$E$62),0)</f>
        <v>0</v>
      </c>
      <c r="S51" s="111">
        <f>IFERROR(IF(S46&gt;$B$23,0,$D$19*'3) Ajánlatkérői alapadatok'!$E$62),0)</f>
        <v>0</v>
      </c>
      <c r="T51" s="111">
        <f>IFERROR(IF(T46&gt;$B$23,0,$D$19*'3) Ajánlatkérői alapadatok'!$E$62),0)</f>
        <v>0</v>
      </c>
      <c r="U51" s="111">
        <f>IFERROR(IF(U46&gt;$B$23,0,$D$19*'3) Ajánlatkérői alapadatok'!$E$62),0)</f>
        <v>0</v>
      </c>
      <c r="V51" s="111">
        <f>IFERROR(IF(V46&gt;$B$23,0,$D$19*'3) Ajánlatkérői alapadatok'!$E$62),0)</f>
        <v>0</v>
      </c>
      <c r="W51" s="112">
        <f>SUM(C51:V51)</f>
        <v>0</v>
      </c>
    </row>
    <row r="52" spans="1:24" s="118" customFormat="1" ht="17.55" customHeight="1" outlineLevel="1" x14ac:dyDescent="0.25">
      <c r="A52" s="114" t="s">
        <v>172</v>
      </c>
      <c r="B52" s="120">
        <f>$C52+NPV('3) Ajánlatkérői alapadatok'!$E$16,$D52:$V52)</f>
        <v>0</v>
      </c>
      <c r="C52" s="116">
        <f>SUM(C47:C51)</f>
        <v>0</v>
      </c>
      <c r="D52" s="115">
        <f t="shared" ref="D52" si="32">SUM(D47:D51)</f>
        <v>0</v>
      </c>
      <c r="E52" s="115">
        <f t="shared" ref="E52" si="33">SUM(E47:E51)</f>
        <v>0</v>
      </c>
      <c r="F52" s="115">
        <f t="shared" ref="F52" si="34">SUM(F47:F51)</f>
        <v>0</v>
      </c>
      <c r="G52" s="115">
        <f t="shared" ref="G52" si="35">SUM(G47:G51)</f>
        <v>0</v>
      </c>
      <c r="H52" s="115">
        <f t="shared" ref="H52" si="36">SUM(H47:H51)</f>
        <v>0</v>
      </c>
      <c r="I52" s="115">
        <f t="shared" ref="I52" si="37">SUM(I47:I51)</f>
        <v>0</v>
      </c>
      <c r="J52" s="115">
        <f t="shared" ref="J52" si="38">SUM(J47:J51)</f>
        <v>0</v>
      </c>
      <c r="K52" s="115">
        <f t="shared" ref="K52" si="39">SUM(K47:K51)</f>
        <v>0</v>
      </c>
      <c r="L52" s="115">
        <f t="shared" ref="L52" si="40">SUM(L47:L51)</f>
        <v>0</v>
      </c>
      <c r="M52" s="115">
        <f t="shared" ref="M52" si="41">SUM(M47:M51)</f>
        <v>0</v>
      </c>
      <c r="N52" s="115">
        <f t="shared" ref="N52" si="42">SUM(N47:N51)</f>
        <v>0</v>
      </c>
      <c r="O52" s="115">
        <f t="shared" ref="O52" si="43">SUM(O47:O51)</f>
        <v>0</v>
      </c>
      <c r="P52" s="115">
        <f t="shared" ref="P52" si="44">SUM(P47:P51)</f>
        <v>0</v>
      </c>
      <c r="Q52" s="115">
        <f t="shared" ref="Q52" si="45">SUM(Q47:Q51)</f>
        <v>0</v>
      </c>
      <c r="R52" s="115">
        <f t="shared" ref="R52" si="46">SUM(R47:R51)</f>
        <v>0</v>
      </c>
      <c r="S52" s="115">
        <f t="shared" ref="S52" si="47">SUM(S47:S51)</f>
        <v>0</v>
      </c>
      <c r="T52" s="115">
        <f t="shared" ref="T52" si="48">SUM(T47:T51)</f>
        <v>0</v>
      </c>
      <c r="U52" s="115">
        <f t="shared" ref="U52" si="49">SUM(U47:U51)</f>
        <v>0</v>
      </c>
      <c r="V52" s="183">
        <f t="shared" ref="V52" si="50">SUM(V47:V51)</f>
        <v>0</v>
      </c>
      <c r="W52" s="112">
        <f t="shared" si="29"/>
        <v>0</v>
      </c>
      <c r="X52" s="117"/>
    </row>
    <row r="55" spans="1:24" ht="17.55" customHeight="1" x14ac:dyDescent="0.25">
      <c r="A55" s="179" t="str">
        <f>'4) Ajánlattevői_adatszolg.'!$H$8</f>
        <v/>
      </c>
    </row>
    <row r="56" spans="1:24" ht="16.2" x14ac:dyDescent="0.35">
      <c r="A56" s="178" t="str">
        <f>'4) Ajánlattevői_adatszolg.'!$H$11</f>
        <v/>
      </c>
      <c r="B56" s="106" t="s">
        <v>167</v>
      </c>
      <c r="C56" s="107">
        <v>1</v>
      </c>
      <c r="D56" s="107">
        <v>2</v>
      </c>
      <c r="E56" s="107">
        <v>3</v>
      </c>
      <c r="F56" s="107">
        <v>4</v>
      </c>
      <c r="G56" s="107">
        <v>5</v>
      </c>
      <c r="H56" s="107">
        <v>6</v>
      </c>
      <c r="I56" s="107">
        <v>7</v>
      </c>
      <c r="J56" s="107">
        <v>8</v>
      </c>
      <c r="K56" s="107">
        <v>9</v>
      </c>
      <c r="L56" s="107">
        <v>10</v>
      </c>
      <c r="M56" s="107">
        <v>11</v>
      </c>
      <c r="N56" s="107">
        <v>12</v>
      </c>
      <c r="O56" s="107">
        <v>13</v>
      </c>
      <c r="P56" s="107">
        <v>14</v>
      </c>
      <c r="Q56" s="107">
        <v>15</v>
      </c>
      <c r="R56" s="107">
        <v>16</v>
      </c>
      <c r="S56" s="107">
        <v>17</v>
      </c>
      <c r="T56" s="107">
        <v>18</v>
      </c>
      <c r="U56" s="107">
        <v>19</v>
      </c>
      <c r="V56" s="107">
        <v>20</v>
      </c>
      <c r="W56" s="108" t="s">
        <v>168</v>
      </c>
    </row>
    <row r="57" spans="1:24" ht="17.55" customHeight="1" outlineLevel="1" x14ac:dyDescent="0.25">
      <c r="A57" s="150" t="s">
        <v>231</v>
      </c>
      <c r="B57" s="110">
        <f>$C57+NPV('3) Ajánlatkérői alapadatok'!$E$16,$D57:$V57)</f>
        <v>0</v>
      </c>
      <c r="C57" s="111">
        <f>IF($E$5="",0,$E$13)</f>
        <v>0</v>
      </c>
      <c r="D57" s="111">
        <v>0</v>
      </c>
      <c r="E57" s="111">
        <v>0</v>
      </c>
      <c r="F57" s="111">
        <v>0</v>
      </c>
      <c r="G57" s="111">
        <v>0</v>
      </c>
      <c r="H57" s="111">
        <v>0</v>
      </c>
      <c r="I57" s="111">
        <v>0</v>
      </c>
      <c r="J57" s="111">
        <v>0</v>
      </c>
      <c r="K57" s="111">
        <v>0</v>
      </c>
      <c r="L57" s="111">
        <v>0</v>
      </c>
      <c r="M57" s="111">
        <v>0</v>
      </c>
      <c r="N57" s="111">
        <v>0</v>
      </c>
      <c r="O57" s="111">
        <v>0</v>
      </c>
      <c r="P57" s="111">
        <v>0</v>
      </c>
      <c r="Q57" s="111">
        <v>0</v>
      </c>
      <c r="R57" s="111">
        <v>0</v>
      </c>
      <c r="S57" s="111">
        <v>0</v>
      </c>
      <c r="T57" s="111">
        <v>0</v>
      </c>
      <c r="U57" s="111">
        <v>0</v>
      </c>
      <c r="V57" s="111">
        <v>0</v>
      </c>
      <c r="W57" s="112">
        <f>SUM(C57:V57)</f>
        <v>0</v>
      </c>
    </row>
    <row r="58" spans="1:24" ht="17.55" customHeight="1" outlineLevel="1" x14ac:dyDescent="0.25">
      <c r="A58" s="150" t="s">
        <v>169</v>
      </c>
      <c r="B58" s="110">
        <f>$C58+NPV('3) Ajánlatkérői alapadatok'!$E$16,$D58:$V58)</f>
        <v>0</v>
      </c>
      <c r="C58" s="111">
        <f>IF($E$5="",0,($E$18*'3) Ajánlatkérői alapadatok'!$E$19))</f>
        <v>0</v>
      </c>
      <c r="D58" s="111">
        <f>IF($E$5="",0,IF(D56&gt;$B$23,0,($E$18*'3) Ajánlatkérői alapadatok'!$E$19)*POWER((1+'3) Ajánlatkérői alapadatok'!$E$20),C56)))</f>
        <v>0</v>
      </c>
      <c r="E58" s="111">
        <f>IF($E$5="",0,IF(E56&gt;$B$23,0,($E$18*'3) Ajánlatkérői alapadatok'!$E$19)*POWER((1+'3) Ajánlatkérői alapadatok'!$E$20),D56)))</f>
        <v>0</v>
      </c>
      <c r="F58" s="111">
        <f>IF($E$5="",0,IF(F56&gt;$B$23,0,($E$18*'3) Ajánlatkérői alapadatok'!$E$19)*POWER((1+'3) Ajánlatkérői alapadatok'!$E$20),E56)))</f>
        <v>0</v>
      </c>
      <c r="G58" s="111">
        <f>IF($E$5="",0,IF(G56&gt;$B$23,0,($E$18*'3) Ajánlatkérői alapadatok'!$E$19)*POWER((1+'3) Ajánlatkérői alapadatok'!$E$20),F56)))</f>
        <v>0</v>
      </c>
      <c r="H58" s="111">
        <f>IF($E$5="",0,IF(H56&gt;$B$23,0,($E$18*'3) Ajánlatkérői alapadatok'!$E$19)*POWER((1+'3) Ajánlatkérői alapadatok'!$E$20),G56)))</f>
        <v>0</v>
      </c>
      <c r="I58" s="111">
        <f>IF($E$5="",0,IF(I56&gt;$B$23,0,($E$18*'3) Ajánlatkérői alapadatok'!$E$19)*POWER((1+'3) Ajánlatkérői alapadatok'!$E$20),H56)))</f>
        <v>0</v>
      </c>
      <c r="J58" s="111">
        <f>IF($E$5="",0,IF(J56&gt;$B$23,0,($E$18*'3) Ajánlatkérői alapadatok'!$E$19)*POWER((1+'3) Ajánlatkérői alapadatok'!$E$20),I56)))</f>
        <v>0</v>
      </c>
      <c r="K58" s="111">
        <f>IF($E$5="",0,IF(K56&gt;$B$23,0,($E$18*'3) Ajánlatkérői alapadatok'!$E$19)*POWER((1+'3) Ajánlatkérői alapadatok'!$E$20),J56)))</f>
        <v>0</v>
      </c>
      <c r="L58" s="111">
        <f>IF($E$5="",0,IF(L56&gt;$B$23,0,($E$18*'3) Ajánlatkérői alapadatok'!$E$19)*POWER((1+'3) Ajánlatkérői alapadatok'!$E$20),K56)))</f>
        <v>0</v>
      </c>
      <c r="M58" s="111">
        <f>IF($E$5="",0,IF(M56&gt;$B$23,0,($E$18*'3) Ajánlatkérői alapadatok'!$E$19)*POWER((1+'3) Ajánlatkérői alapadatok'!$E$20),L56)))</f>
        <v>0</v>
      </c>
      <c r="N58" s="111">
        <f>IF($E$5="",0,IF(N56&gt;$B$23,0,($E$18*'3) Ajánlatkérői alapadatok'!$E$19)*POWER((1+'3) Ajánlatkérői alapadatok'!$E$20),M56)))</f>
        <v>0</v>
      </c>
      <c r="O58" s="111">
        <f>IF($E$5="",0,IF(O56&gt;$B$23,0,($E$18*'3) Ajánlatkérői alapadatok'!$E$19)*POWER((1+'3) Ajánlatkérői alapadatok'!$E$20),N56)))</f>
        <v>0</v>
      </c>
      <c r="P58" s="111">
        <f>IF($E$5="",0,IF(P56&gt;$B$23,0,($E$18*'3) Ajánlatkérői alapadatok'!$E$19)*POWER((1+'3) Ajánlatkérői alapadatok'!$E$20),O56)))</f>
        <v>0</v>
      </c>
      <c r="Q58" s="111">
        <f>IF($E$5="",0,IF(Q56&gt;$B$23,0,($E$18*'3) Ajánlatkérői alapadatok'!$E$19)*POWER((1+'3) Ajánlatkérői alapadatok'!$E$20),P56)))</f>
        <v>0</v>
      </c>
      <c r="R58" s="111">
        <f>IF($E$5="",0,IF(R56&gt;$B$23,0,($E$18*'3) Ajánlatkérői alapadatok'!$E$19)*POWER((1+'3) Ajánlatkérői alapadatok'!$E$20),Q56)))</f>
        <v>0</v>
      </c>
      <c r="S58" s="111">
        <f>IF($E$5="",0,IF(S56&gt;$B$23,0,($E$18*'3) Ajánlatkérői alapadatok'!$E$19)*POWER((1+'3) Ajánlatkérői alapadatok'!$E$20),R56)))</f>
        <v>0</v>
      </c>
      <c r="T58" s="111">
        <f>IF($E$5="",0,IF(T56&gt;$B$23,0,($E$18*'3) Ajánlatkérői alapadatok'!$E$19)*POWER((1+'3) Ajánlatkérői alapadatok'!$E$20),S56)))</f>
        <v>0</v>
      </c>
      <c r="U58" s="111">
        <f>IF($E$5="",0,IF(U56&gt;$B$23,0,($E$18*'3) Ajánlatkérői alapadatok'!$E$19)*POWER((1+'3) Ajánlatkérői alapadatok'!$E$20),T56)))</f>
        <v>0</v>
      </c>
      <c r="V58" s="111">
        <f>IF($E$5="",0,IF(V56&gt;$B$23,0,($E$18*'3) Ajánlatkérői alapadatok'!$E$19)*POWER((1+'3) Ajánlatkérői alapadatok'!$E$20),U56)))</f>
        <v>0</v>
      </c>
      <c r="W58" s="112">
        <f t="shared" ref="W58:W62" si="51">SUM(C58:V58)</f>
        <v>0</v>
      </c>
    </row>
    <row r="59" spans="1:24" ht="17.55" customHeight="1" outlineLevel="1" x14ac:dyDescent="0.25">
      <c r="A59" s="150" t="s">
        <v>170</v>
      </c>
      <c r="B59" s="110">
        <f>$C59+NPV('3) Ajánlatkérői alapadatok'!$E$16,$D59:$V59)</f>
        <v>0</v>
      </c>
      <c r="C59" s="111">
        <f>IF($E$5="",0,('4) Ajánlattevői_adatszolg.'!$H$100+'4) Ajánlattevői_adatszolg.'!$H$102)+(('4) Ajánlattevői_adatszolg.'!$H$99+'4) Ajánlattevői_adatszolg.'!$H$101)*$E$17))</f>
        <v>0</v>
      </c>
      <c r="D59" s="111">
        <f>IF(D56&gt;$B$23,0,$C59)</f>
        <v>0</v>
      </c>
      <c r="E59" s="111">
        <f t="shared" ref="E59:V59" si="52">IF(E56&gt;$B$23,0,$C59)</f>
        <v>0</v>
      </c>
      <c r="F59" s="111">
        <f t="shared" si="52"/>
        <v>0</v>
      </c>
      <c r="G59" s="111">
        <f t="shared" si="52"/>
        <v>0</v>
      </c>
      <c r="H59" s="111">
        <f t="shared" si="52"/>
        <v>0</v>
      </c>
      <c r="I59" s="111">
        <f t="shared" si="52"/>
        <v>0</v>
      </c>
      <c r="J59" s="111">
        <f t="shared" si="52"/>
        <v>0</v>
      </c>
      <c r="K59" s="111">
        <f t="shared" si="52"/>
        <v>0</v>
      </c>
      <c r="L59" s="111">
        <f t="shared" si="52"/>
        <v>0</v>
      </c>
      <c r="M59" s="111">
        <f t="shared" si="52"/>
        <v>0</v>
      </c>
      <c r="N59" s="111">
        <f t="shared" si="52"/>
        <v>0</v>
      </c>
      <c r="O59" s="111">
        <f t="shared" si="52"/>
        <v>0</v>
      </c>
      <c r="P59" s="111">
        <f t="shared" si="52"/>
        <v>0</v>
      </c>
      <c r="Q59" s="111">
        <f t="shared" si="52"/>
        <v>0</v>
      </c>
      <c r="R59" s="111">
        <f t="shared" si="52"/>
        <v>0</v>
      </c>
      <c r="S59" s="111">
        <f t="shared" si="52"/>
        <v>0</v>
      </c>
      <c r="T59" s="111">
        <f t="shared" si="52"/>
        <v>0</v>
      </c>
      <c r="U59" s="111">
        <f t="shared" si="52"/>
        <v>0</v>
      </c>
      <c r="V59" s="111">
        <f t="shared" si="52"/>
        <v>0</v>
      </c>
      <c r="W59" s="112">
        <f>SUM(C59:V59)</f>
        <v>0</v>
      </c>
    </row>
    <row r="60" spans="1:24" ht="17.55" customHeight="1" outlineLevel="1" x14ac:dyDescent="0.25">
      <c r="A60" s="150" t="s">
        <v>140</v>
      </c>
      <c r="B60" s="110">
        <f>$C60+NPV('3) Ajánlatkérői alapadatok'!$E$16,$D60:$V60)</f>
        <v>0</v>
      </c>
      <c r="C60" s="111">
        <f>IF(E5="",0,('4) Ajánlattevői_adatszolg.'!H105+'4) Ajánlattevői_adatszolg.'!H107)*E$17+'4) Ajánlattevői_adatszolg.'!H106+'4) Ajánlattevői_adatszolg.'!H108)</f>
        <v>0</v>
      </c>
      <c r="D60" s="111">
        <f>IF($E$5="",0,'4) Ajánlattevői_adatszolg.'!H106+'4) Ajánlattevői_adatszolg.'!H108)</f>
        <v>0</v>
      </c>
      <c r="E60" s="111">
        <f>IF(E56&gt;$B$23,0,$D$60)</f>
        <v>0</v>
      </c>
      <c r="F60" s="111">
        <f t="shared" ref="F60:V60" si="53">IF(F56&gt;$B$23,0,$D$60)</f>
        <v>0</v>
      </c>
      <c r="G60" s="111">
        <f t="shared" si="53"/>
        <v>0</v>
      </c>
      <c r="H60" s="111">
        <f t="shared" si="53"/>
        <v>0</v>
      </c>
      <c r="I60" s="111">
        <f t="shared" si="53"/>
        <v>0</v>
      </c>
      <c r="J60" s="111">
        <f t="shared" si="53"/>
        <v>0</v>
      </c>
      <c r="K60" s="111">
        <f t="shared" si="53"/>
        <v>0</v>
      </c>
      <c r="L60" s="111">
        <f t="shared" si="53"/>
        <v>0</v>
      </c>
      <c r="M60" s="111">
        <f t="shared" si="53"/>
        <v>0</v>
      </c>
      <c r="N60" s="111">
        <f t="shared" si="53"/>
        <v>0</v>
      </c>
      <c r="O60" s="111">
        <f t="shared" si="53"/>
        <v>0</v>
      </c>
      <c r="P60" s="111">
        <f t="shared" si="53"/>
        <v>0</v>
      </c>
      <c r="Q60" s="111">
        <f t="shared" si="53"/>
        <v>0</v>
      </c>
      <c r="R60" s="111">
        <f t="shared" si="53"/>
        <v>0</v>
      </c>
      <c r="S60" s="111">
        <f t="shared" si="53"/>
        <v>0</v>
      </c>
      <c r="T60" s="111">
        <f t="shared" si="53"/>
        <v>0</v>
      </c>
      <c r="U60" s="111">
        <f t="shared" si="53"/>
        <v>0</v>
      </c>
      <c r="V60" s="111">
        <f t="shared" si="53"/>
        <v>0</v>
      </c>
      <c r="W60" s="112">
        <f>SUM(C60:V60)</f>
        <v>0</v>
      </c>
    </row>
    <row r="61" spans="1:24" ht="17.55" customHeight="1" outlineLevel="1" x14ac:dyDescent="0.25">
      <c r="A61" s="161" t="s">
        <v>171</v>
      </c>
      <c r="B61" s="121">
        <f>$C61+NPV('3) Ajánlatkérői alapadatok'!$E$16,$D61:$V61)</f>
        <v>0</v>
      </c>
      <c r="C61" s="111">
        <f>IFERROR(IF(C56&gt;$B$23,0,$E$19*'3) Ajánlatkérői alapadatok'!$E$62),0)</f>
        <v>0</v>
      </c>
      <c r="D61" s="111">
        <f>IFERROR(IF(D56&gt;$B$23,0,$E$19*'3) Ajánlatkérői alapadatok'!$E$62),0)</f>
        <v>0</v>
      </c>
      <c r="E61" s="111">
        <f>IFERROR(IF(E56&gt;$B$23,0,$E$19*'3) Ajánlatkérői alapadatok'!$E$62),0)</f>
        <v>0</v>
      </c>
      <c r="F61" s="111">
        <f>IFERROR(IF(F56&gt;$B$23,0,$E$19*'3) Ajánlatkérői alapadatok'!$E$62),0)</f>
        <v>0</v>
      </c>
      <c r="G61" s="111">
        <f>IFERROR(IF(G56&gt;$B$23,0,$E$19*'3) Ajánlatkérői alapadatok'!$E$62),0)</f>
        <v>0</v>
      </c>
      <c r="H61" s="111">
        <f>IFERROR(IF(H56&gt;$B$23,0,$E$19*'3) Ajánlatkérői alapadatok'!$E$62),0)</f>
        <v>0</v>
      </c>
      <c r="I61" s="111">
        <f>IFERROR(IF(I56&gt;$B$23,0,$E$19*'3) Ajánlatkérői alapadatok'!$E$62),0)</f>
        <v>0</v>
      </c>
      <c r="J61" s="111">
        <f>IFERROR(IF(J56&gt;$B$23,0,$E$19*'3) Ajánlatkérői alapadatok'!$E$62),0)</f>
        <v>0</v>
      </c>
      <c r="K61" s="111">
        <f>IFERROR(IF(K56&gt;$B$23,0,$E$19*'3) Ajánlatkérői alapadatok'!$E$62),0)</f>
        <v>0</v>
      </c>
      <c r="L61" s="111">
        <f>IFERROR(IF(L56&gt;$B$23,0,$E$19*'3) Ajánlatkérői alapadatok'!$E$62),0)</f>
        <v>0</v>
      </c>
      <c r="M61" s="111">
        <f>IFERROR(IF(M56&gt;$B$23,0,$E$19*'3) Ajánlatkérői alapadatok'!$E$62),0)</f>
        <v>0</v>
      </c>
      <c r="N61" s="111">
        <f>IFERROR(IF(N56&gt;$B$23,0,$E$19*'3) Ajánlatkérői alapadatok'!$E$62),0)</f>
        <v>0</v>
      </c>
      <c r="O61" s="111">
        <f>IFERROR(IF(O56&gt;$B$23,0,$E$19*'3) Ajánlatkérői alapadatok'!$E$62),0)</f>
        <v>0</v>
      </c>
      <c r="P61" s="111">
        <f>IFERROR(IF(P56&gt;$B$23,0,$E$19*'3) Ajánlatkérői alapadatok'!$E$62),0)</f>
        <v>0</v>
      </c>
      <c r="Q61" s="111">
        <f>IFERROR(IF(Q56&gt;$B$23,0,$E$19*'3) Ajánlatkérői alapadatok'!$E$62),0)</f>
        <v>0</v>
      </c>
      <c r="R61" s="111">
        <f>IFERROR(IF(R56&gt;$B$23,0,$E$19*'3) Ajánlatkérői alapadatok'!$E$62),0)</f>
        <v>0</v>
      </c>
      <c r="S61" s="111">
        <f>IFERROR(IF(S56&gt;$B$23,0,$E$19*'3) Ajánlatkérői alapadatok'!$E$62),0)</f>
        <v>0</v>
      </c>
      <c r="T61" s="111">
        <f>IFERROR(IF(T56&gt;$B$23,0,$E$19*'3) Ajánlatkérői alapadatok'!$E$62),0)</f>
        <v>0</v>
      </c>
      <c r="U61" s="111">
        <f>IFERROR(IF(U56&gt;$B$23,0,$E$19*'3) Ajánlatkérői alapadatok'!$E$62),0)</f>
        <v>0</v>
      </c>
      <c r="V61" s="111">
        <f>IFERROR(IF(V56&gt;$B$23,0,$E$19*'3) Ajánlatkérői alapadatok'!$E$62),0)</f>
        <v>0</v>
      </c>
      <c r="W61" s="112">
        <f t="shared" si="51"/>
        <v>0</v>
      </c>
    </row>
    <row r="62" spans="1:24" s="118" customFormat="1" ht="17.55" customHeight="1" outlineLevel="1" x14ac:dyDescent="0.25">
      <c r="A62" s="114" t="s">
        <v>172</v>
      </c>
      <c r="B62" s="120">
        <f>$C62+NPV('3) Ajánlatkérői alapadatok'!$E$16,$D62:$V62)</f>
        <v>0</v>
      </c>
      <c r="C62" s="116">
        <f>SUM(C57:C61)</f>
        <v>0</v>
      </c>
      <c r="D62" s="115">
        <f t="shared" ref="D62" si="54">SUM(D57:D61)</f>
        <v>0</v>
      </c>
      <c r="E62" s="115">
        <f t="shared" ref="E62" si="55">SUM(E57:E61)</f>
        <v>0</v>
      </c>
      <c r="F62" s="115">
        <f t="shared" ref="F62" si="56">SUM(F57:F61)</f>
        <v>0</v>
      </c>
      <c r="G62" s="115">
        <f t="shared" ref="G62" si="57">SUM(G57:G61)</f>
        <v>0</v>
      </c>
      <c r="H62" s="115">
        <f t="shared" ref="H62" si="58">SUM(H57:H61)</f>
        <v>0</v>
      </c>
      <c r="I62" s="115">
        <f t="shared" ref="I62" si="59">SUM(I57:I61)</f>
        <v>0</v>
      </c>
      <c r="J62" s="115">
        <f t="shared" ref="J62" si="60">SUM(J57:J61)</f>
        <v>0</v>
      </c>
      <c r="K62" s="115">
        <f t="shared" ref="K62" si="61">SUM(K57:K61)</f>
        <v>0</v>
      </c>
      <c r="L62" s="115">
        <f t="shared" ref="L62" si="62">SUM(L57:L61)</f>
        <v>0</v>
      </c>
      <c r="M62" s="115">
        <f t="shared" ref="M62" si="63">SUM(M57:M61)</f>
        <v>0</v>
      </c>
      <c r="N62" s="115">
        <f t="shared" ref="N62" si="64">SUM(N57:N61)</f>
        <v>0</v>
      </c>
      <c r="O62" s="115">
        <f t="shared" ref="O62" si="65">SUM(O57:O61)</f>
        <v>0</v>
      </c>
      <c r="P62" s="115">
        <f t="shared" ref="P62" si="66">SUM(P57:P61)</f>
        <v>0</v>
      </c>
      <c r="Q62" s="115">
        <f t="shared" ref="Q62" si="67">SUM(Q57:Q61)</f>
        <v>0</v>
      </c>
      <c r="R62" s="115">
        <f t="shared" ref="R62" si="68">SUM(R57:R61)</f>
        <v>0</v>
      </c>
      <c r="S62" s="115">
        <f t="shared" ref="S62" si="69">SUM(S57:S61)</f>
        <v>0</v>
      </c>
      <c r="T62" s="115">
        <f t="shared" ref="T62" si="70">SUM(T57:T61)</f>
        <v>0</v>
      </c>
      <c r="U62" s="115">
        <f t="shared" ref="U62" si="71">SUM(U57:U61)</f>
        <v>0</v>
      </c>
      <c r="V62" s="183">
        <f t="shared" ref="V62" si="72">SUM(V57:V61)</f>
        <v>0</v>
      </c>
      <c r="W62" s="112">
        <f t="shared" si="51"/>
        <v>0</v>
      </c>
      <c r="X62" s="117"/>
    </row>
    <row r="65" spans="1:24" ht="17.55" customHeight="1" x14ac:dyDescent="0.25">
      <c r="A65" s="179" t="str">
        <f>'4) Ajánlattevői_adatszolg.'!$I$8</f>
        <v/>
      </c>
    </row>
    <row r="66" spans="1:24" ht="16.2" x14ac:dyDescent="0.35">
      <c r="A66" s="178" t="str">
        <f>'4) Ajánlattevői_adatszolg.'!$I$11</f>
        <v/>
      </c>
      <c r="B66" s="106" t="s">
        <v>167</v>
      </c>
      <c r="C66" s="107">
        <v>1</v>
      </c>
      <c r="D66" s="107">
        <v>2</v>
      </c>
      <c r="E66" s="107">
        <v>3</v>
      </c>
      <c r="F66" s="107">
        <v>4</v>
      </c>
      <c r="G66" s="107">
        <v>5</v>
      </c>
      <c r="H66" s="107">
        <v>6</v>
      </c>
      <c r="I66" s="107">
        <v>7</v>
      </c>
      <c r="J66" s="107">
        <v>8</v>
      </c>
      <c r="K66" s="107">
        <v>9</v>
      </c>
      <c r="L66" s="107">
        <v>10</v>
      </c>
      <c r="M66" s="107">
        <v>11</v>
      </c>
      <c r="N66" s="107">
        <v>12</v>
      </c>
      <c r="O66" s="107">
        <v>13</v>
      </c>
      <c r="P66" s="107">
        <v>14</v>
      </c>
      <c r="Q66" s="107">
        <v>15</v>
      </c>
      <c r="R66" s="107">
        <v>16</v>
      </c>
      <c r="S66" s="107">
        <v>17</v>
      </c>
      <c r="T66" s="107">
        <v>18</v>
      </c>
      <c r="U66" s="107">
        <v>19</v>
      </c>
      <c r="V66" s="107">
        <v>20</v>
      </c>
      <c r="W66" s="108" t="s">
        <v>168</v>
      </c>
    </row>
    <row r="67" spans="1:24" ht="17.55" hidden="1" customHeight="1" outlineLevel="1" x14ac:dyDescent="0.25">
      <c r="A67" s="150" t="s">
        <v>231</v>
      </c>
      <c r="B67" s="110">
        <f>$C67+NPV('3) Ajánlatkérői alapadatok'!$E$16,$D67:$V67)</f>
        <v>0</v>
      </c>
      <c r="C67" s="111">
        <f>IF($F$5="",0,$F$13)</f>
        <v>0</v>
      </c>
      <c r="D67" s="111">
        <v>0</v>
      </c>
      <c r="E67" s="111">
        <v>0</v>
      </c>
      <c r="F67" s="111">
        <v>0</v>
      </c>
      <c r="G67" s="111">
        <v>0</v>
      </c>
      <c r="H67" s="111">
        <v>0</v>
      </c>
      <c r="I67" s="111">
        <v>0</v>
      </c>
      <c r="J67" s="111">
        <v>0</v>
      </c>
      <c r="K67" s="111">
        <v>0</v>
      </c>
      <c r="L67" s="111">
        <v>0</v>
      </c>
      <c r="M67" s="111">
        <v>0</v>
      </c>
      <c r="N67" s="111">
        <v>0</v>
      </c>
      <c r="O67" s="111">
        <v>0</v>
      </c>
      <c r="P67" s="111">
        <v>0</v>
      </c>
      <c r="Q67" s="111">
        <v>0</v>
      </c>
      <c r="R67" s="111">
        <v>0</v>
      </c>
      <c r="S67" s="111">
        <v>0</v>
      </c>
      <c r="T67" s="111">
        <v>0</v>
      </c>
      <c r="U67" s="111">
        <v>0</v>
      </c>
      <c r="V67" s="111">
        <v>0</v>
      </c>
      <c r="W67" s="112">
        <f>SUM(C67:V67)</f>
        <v>0</v>
      </c>
    </row>
    <row r="68" spans="1:24" ht="17.55" hidden="1" customHeight="1" outlineLevel="1" x14ac:dyDescent="0.25">
      <c r="A68" s="150" t="s">
        <v>169</v>
      </c>
      <c r="B68" s="110">
        <f>$C68+NPV('3) Ajánlatkérői alapadatok'!$E$16,$D68:$V68)</f>
        <v>0</v>
      </c>
      <c r="C68" s="111">
        <f>IF($F$5="",0,($F$18*'3) Ajánlatkérői alapadatok'!$E$19))</f>
        <v>0</v>
      </c>
      <c r="D68" s="111">
        <f>IF($F$5="",0,IF(D66&gt;$B$23,0,($F$18*'3) Ajánlatkérői alapadatok'!$E$19)*POWER((1+'3) Ajánlatkérői alapadatok'!$E$20),C66)))</f>
        <v>0</v>
      </c>
      <c r="E68" s="111">
        <f>IF($F$5="",0,IF(E66&gt;$B$23,0,($F$18*'3) Ajánlatkérői alapadatok'!$E$19)*POWER((1+'3) Ajánlatkérői alapadatok'!$E$20),D66)))</f>
        <v>0</v>
      </c>
      <c r="F68" s="111">
        <f>IF($F$5="",0,IF(F66&gt;$B$23,0,($F$18*'3) Ajánlatkérői alapadatok'!$E$19)*POWER((1+'3) Ajánlatkérői alapadatok'!$E$20),E66)))</f>
        <v>0</v>
      </c>
      <c r="G68" s="111">
        <f>IF($F$5="",0,IF(G66&gt;$B$23,0,($F$18*'3) Ajánlatkérői alapadatok'!$E$19)*POWER((1+'3) Ajánlatkérői alapadatok'!$E$20),F66)))</f>
        <v>0</v>
      </c>
      <c r="H68" s="111">
        <f>IF($F$5="",0,IF(H66&gt;$B$23,0,($F$18*'3) Ajánlatkérői alapadatok'!$E$19)*POWER((1+'3) Ajánlatkérői alapadatok'!$E$20),G66)))</f>
        <v>0</v>
      </c>
      <c r="I68" s="111">
        <f>IF($F$5="",0,IF(I66&gt;$B$23,0,($F$18*'3) Ajánlatkérői alapadatok'!$E$19)*POWER((1+'3) Ajánlatkérői alapadatok'!$E$20),H66)))</f>
        <v>0</v>
      </c>
      <c r="J68" s="111">
        <f>IF($F$5="",0,IF(J66&gt;$B$23,0,($F$18*'3) Ajánlatkérői alapadatok'!$E$19)*POWER((1+'3) Ajánlatkérői alapadatok'!$E$20),I66)))</f>
        <v>0</v>
      </c>
      <c r="K68" s="111">
        <f>IF($F$5="",0,IF(K66&gt;$B$23,0,($F$18*'3) Ajánlatkérői alapadatok'!$E$19)*POWER((1+'3) Ajánlatkérői alapadatok'!$E$20),J66)))</f>
        <v>0</v>
      </c>
      <c r="L68" s="111">
        <f>IF($F$5="",0,IF(L66&gt;$B$23,0,($F$18*'3) Ajánlatkérői alapadatok'!$E$19)*POWER((1+'3) Ajánlatkérői alapadatok'!$E$20),K66)))</f>
        <v>0</v>
      </c>
      <c r="M68" s="111">
        <f>IF($F$5="",0,IF(M66&gt;$B$23,0,($F$18*'3) Ajánlatkérői alapadatok'!$E$19)*POWER((1+'3) Ajánlatkérői alapadatok'!$E$20),L66)))</f>
        <v>0</v>
      </c>
      <c r="N68" s="111">
        <f>IF($F$5="",0,IF(N66&gt;$B$23,0,($F$18*'3) Ajánlatkérői alapadatok'!$E$19)*POWER((1+'3) Ajánlatkérői alapadatok'!$E$20),M66)))</f>
        <v>0</v>
      </c>
      <c r="O68" s="111">
        <f>IF($F$5="",0,IF(O66&gt;$B$23,0,($F$18*'3) Ajánlatkérői alapadatok'!$E$19)*POWER((1+'3) Ajánlatkérői alapadatok'!$E$20),N66)))</f>
        <v>0</v>
      </c>
      <c r="P68" s="111">
        <f>IF($F$5="",0,IF(P66&gt;$B$23,0,($F$18*'3) Ajánlatkérői alapadatok'!$E$19)*POWER((1+'3) Ajánlatkérői alapadatok'!$E$20),O66)))</f>
        <v>0</v>
      </c>
      <c r="Q68" s="111">
        <f>IF($F$5="",0,IF(Q66&gt;$B$23,0,($F$18*'3) Ajánlatkérői alapadatok'!$E$19)*POWER((1+'3) Ajánlatkérői alapadatok'!$E$20),P66)))</f>
        <v>0</v>
      </c>
      <c r="R68" s="111">
        <f>IF($F$5="",0,IF(R66&gt;$B$23,0,($F$18*'3) Ajánlatkérői alapadatok'!$E$19)*POWER((1+'3) Ajánlatkérői alapadatok'!$E$20),Q66)))</f>
        <v>0</v>
      </c>
      <c r="S68" s="111">
        <f>IF($F$5="",0,IF(S66&gt;$B$23,0,($F$18*'3) Ajánlatkérői alapadatok'!$E$19)*POWER((1+'3) Ajánlatkérői alapadatok'!$E$20),R66)))</f>
        <v>0</v>
      </c>
      <c r="T68" s="111">
        <f>IF($F$5="",0,IF(T66&gt;$B$23,0,($F$18*'3) Ajánlatkérői alapadatok'!$E$19)*POWER((1+'3) Ajánlatkérői alapadatok'!$E$20),S66)))</f>
        <v>0</v>
      </c>
      <c r="U68" s="111">
        <f>IF($F$5="",0,IF(U66&gt;$B$23,0,($F$18*'3) Ajánlatkérői alapadatok'!$E$19)*POWER((1+'3) Ajánlatkérői alapadatok'!$E$20),T66)))</f>
        <v>0</v>
      </c>
      <c r="V68" s="111">
        <f>IF($F$5="",0,IF(V66&gt;$B$23,0,($F$18*'3) Ajánlatkérői alapadatok'!$E$19)*POWER((1+'3) Ajánlatkérői alapadatok'!$E$20),U66)))</f>
        <v>0</v>
      </c>
      <c r="W68" s="112">
        <f t="shared" ref="W68:W72" si="73">SUM(C68:V68)</f>
        <v>0</v>
      </c>
    </row>
    <row r="69" spans="1:24" ht="17.55" hidden="1" customHeight="1" outlineLevel="1" x14ac:dyDescent="0.25">
      <c r="A69" s="150" t="s">
        <v>170</v>
      </c>
      <c r="B69" s="110">
        <f>$C69+NPV('3) Ajánlatkérői alapadatok'!$E$16,$D69:$V69)</f>
        <v>0</v>
      </c>
      <c r="C69" s="111">
        <f>IF($F$5="",0,('4) Ajánlattevői_adatszolg.'!$I$100+'4) Ajánlattevői_adatszolg.'!$I$102)+(('4) Ajánlattevői_adatszolg.'!$I$99+'4) Ajánlattevői_adatszolg.'!$I$101)*$F$17))</f>
        <v>0</v>
      </c>
      <c r="D69" s="111">
        <f>IF(D66&gt;$B$23,0,$C69)</f>
        <v>0</v>
      </c>
      <c r="E69" s="111">
        <f t="shared" ref="E69:V69" si="74">IF(E66&gt;$B$23,0,$C69)</f>
        <v>0</v>
      </c>
      <c r="F69" s="111">
        <f t="shared" si="74"/>
        <v>0</v>
      </c>
      <c r="G69" s="111">
        <f t="shared" si="74"/>
        <v>0</v>
      </c>
      <c r="H69" s="111">
        <f t="shared" si="74"/>
        <v>0</v>
      </c>
      <c r="I69" s="111">
        <f t="shared" si="74"/>
        <v>0</v>
      </c>
      <c r="J69" s="111">
        <f t="shared" si="74"/>
        <v>0</v>
      </c>
      <c r="K69" s="111">
        <f t="shared" si="74"/>
        <v>0</v>
      </c>
      <c r="L69" s="111">
        <f t="shared" si="74"/>
        <v>0</v>
      </c>
      <c r="M69" s="111">
        <f t="shared" si="74"/>
        <v>0</v>
      </c>
      <c r="N69" s="111">
        <f t="shared" si="74"/>
        <v>0</v>
      </c>
      <c r="O69" s="111">
        <f t="shared" si="74"/>
        <v>0</v>
      </c>
      <c r="P69" s="111">
        <f t="shared" si="74"/>
        <v>0</v>
      </c>
      <c r="Q69" s="111">
        <f t="shared" si="74"/>
        <v>0</v>
      </c>
      <c r="R69" s="111">
        <f t="shared" si="74"/>
        <v>0</v>
      </c>
      <c r="S69" s="111">
        <f t="shared" si="74"/>
        <v>0</v>
      </c>
      <c r="T69" s="111">
        <f t="shared" si="74"/>
        <v>0</v>
      </c>
      <c r="U69" s="111">
        <f t="shared" si="74"/>
        <v>0</v>
      </c>
      <c r="V69" s="111">
        <f t="shared" si="74"/>
        <v>0</v>
      </c>
      <c r="W69" s="112">
        <f>SUM(C69:V69)</f>
        <v>0</v>
      </c>
    </row>
    <row r="70" spans="1:24" ht="17.55" hidden="1" customHeight="1" outlineLevel="1" x14ac:dyDescent="0.25">
      <c r="A70" s="150" t="s">
        <v>140</v>
      </c>
      <c r="B70" s="110">
        <f>$C70+NPV('3) Ajánlatkérői alapadatok'!$E$16,$D70:$V70)</f>
        <v>0</v>
      </c>
      <c r="C70" s="111">
        <f>IF(F5="",0,('4) Ajánlattevői_adatszolg.'!I105+'4) Ajánlattevői_adatszolg.'!I107)*F$17+'4) Ajánlattevői_adatszolg.'!I106+'4) Ajánlattevői_adatszolg.'!I108)</f>
        <v>0</v>
      </c>
      <c r="D70" s="111">
        <f>IF($F$5="",0,'4) Ajánlattevői_adatszolg.'!I106+'4) Ajánlattevői_adatszolg.'!I108)</f>
        <v>0</v>
      </c>
      <c r="E70" s="111">
        <f>IF(E66&gt;$B$23,0,$D$70)</f>
        <v>0</v>
      </c>
      <c r="F70" s="111">
        <f t="shared" ref="F70:V70" si="75">IF(F66&gt;$B$23,0,$D$70)</f>
        <v>0</v>
      </c>
      <c r="G70" s="111">
        <f t="shared" si="75"/>
        <v>0</v>
      </c>
      <c r="H70" s="111">
        <f t="shared" si="75"/>
        <v>0</v>
      </c>
      <c r="I70" s="111">
        <f t="shared" si="75"/>
        <v>0</v>
      </c>
      <c r="J70" s="111">
        <f t="shared" si="75"/>
        <v>0</v>
      </c>
      <c r="K70" s="111">
        <f t="shared" si="75"/>
        <v>0</v>
      </c>
      <c r="L70" s="111">
        <f t="shared" si="75"/>
        <v>0</v>
      </c>
      <c r="M70" s="111">
        <f t="shared" si="75"/>
        <v>0</v>
      </c>
      <c r="N70" s="111">
        <f t="shared" si="75"/>
        <v>0</v>
      </c>
      <c r="O70" s="111">
        <f t="shared" si="75"/>
        <v>0</v>
      </c>
      <c r="P70" s="111">
        <f t="shared" si="75"/>
        <v>0</v>
      </c>
      <c r="Q70" s="111">
        <f t="shared" si="75"/>
        <v>0</v>
      </c>
      <c r="R70" s="111">
        <f t="shared" si="75"/>
        <v>0</v>
      </c>
      <c r="S70" s="111">
        <f t="shared" si="75"/>
        <v>0</v>
      </c>
      <c r="T70" s="111">
        <f t="shared" si="75"/>
        <v>0</v>
      </c>
      <c r="U70" s="111">
        <f t="shared" si="75"/>
        <v>0</v>
      </c>
      <c r="V70" s="111">
        <f t="shared" si="75"/>
        <v>0</v>
      </c>
      <c r="W70" s="112">
        <f>SUM(C70:V70)</f>
        <v>0</v>
      </c>
    </row>
    <row r="71" spans="1:24" ht="17.55" hidden="1" customHeight="1" outlineLevel="1" x14ac:dyDescent="0.25">
      <c r="A71" s="161" t="s">
        <v>171</v>
      </c>
      <c r="B71" s="121">
        <f>$C71+NPV('3) Ajánlatkérői alapadatok'!$E$16,$D71:$V71)</f>
        <v>0</v>
      </c>
      <c r="C71" s="111">
        <f>IFERROR(IF(C66&gt;$B$23,0,$F$19*'3) Ajánlatkérői alapadatok'!$E$62),0)</f>
        <v>0</v>
      </c>
      <c r="D71" s="111">
        <f>IFERROR(IF(D66&gt;$B$23,0,$F$19*'3) Ajánlatkérői alapadatok'!$E$62),0)</f>
        <v>0</v>
      </c>
      <c r="E71" s="111">
        <f>IFERROR(IF(E66&gt;$B$23,0,$F$19*'3) Ajánlatkérői alapadatok'!$E$62),0)</f>
        <v>0</v>
      </c>
      <c r="F71" s="111">
        <f>IFERROR(IF(F66&gt;$B$23,0,$F$19*'3) Ajánlatkérői alapadatok'!$E$62),0)</f>
        <v>0</v>
      </c>
      <c r="G71" s="111">
        <f>IFERROR(IF(G66&gt;$B$23,0,$F$19*'3) Ajánlatkérői alapadatok'!$E$62),0)</f>
        <v>0</v>
      </c>
      <c r="H71" s="111">
        <f>IFERROR(IF(H66&gt;$B$23,0,$F$19*'3) Ajánlatkérői alapadatok'!$E$62),0)</f>
        <v>0</v>
      </c>
      <c r="I71" s="111">
        <f>IFERROR(IF(I66&gt;$B$23,0,$F$19*'3) Ajánlatkérői alapadatok'!$E$62),0)</f>
        <v>0</v>
      </c>
      <c r="J71" s="111">
        <f>IFERROR(IF(J66&gt;$B$23,0,$F$19*'3) Ajánlatkérői alapadatok'!$E$62),0)</f>
        <v>0</v>
      </c>
      <c r="K71" s="111">
        <f>IFERROR(IF(K66&gt;$B$23,0,$F$19*'3) Ajánlatkérői alapadatok'!$E$62),0)</f>
        <v>0</v>
      </c>
      <c r="L71" s="111">
        <f>IFERROR(IF(L66&gt;$B$23,0,$F$19*'3) Ajánlatkérői alapadatok'!$E$62),0)</f>
        <v>0</v>
      </c>
      <c r="M71" s="111">
        <f>IFERROR(IF(M66&gt;$B$23,0,$F$19*'3) Ajánlatkérői alapadatok'!$E$62),0)</f>
        <v>0</v>
      </c>
      <c r="N71" s="111">
        <f>IFERROR(IF(N66&gt;$B$23,0,$F$19*'3) Ajánlatkérői alapadatok'!$E$62),0)</f>
        <v>0</v>
      </c>
      <c r="O71" s="111">
        <f>IFERROR(IF(O66&gt;$B$23,0,$F$19*'3) Ajánlatkérői alapadatok'!$E$62),0)</f>
        <v>0</v>
      </c>
      <c r="P71" s="111">
        <f>IFERROR(IF(P66&gt;$B$23,0,$F$19*'3) Ajánlatkérői alapadatok'!$E$62),0)</f>
        <v>0</v>
      </c>
      <c r="Q71" s="111">
        <f>IFERROR(IF(Q66&gt;$B$23,0,$F$19*'3) Ajánlatkérői alapadatok'!$E$62),0)</f>
        <v>0</v>
      </c>
      <c r="R71" s="111">
        <f>IFERROR(IF(R66&gt;$B$23,0,$F$19*'3) Ajánlatkérői alapadatok'!$E$62),0)</f>
        <v>0</v>
      </c>
      <c r="S71" s="111">
        <f>IFERROR(IF(S66&gt;$B$23,0,$F$19*'3) Ajánlatkérői alapadatok'!$E$62),0)</f>
        <v>0</v>
      </c>
      <c r="T71" s="111">
        <f>IFERROR(IF(T66&gt;$B$23,0,$F$19*'3) Ajánlatkérői alapadatok'!$E$62),0)</f>
        <v>0</v>
      </c>
      <c r="U71" s="111">
        <f>IFERROR(IF(U66&gt;$B$23,0,$F$19*'3) Ajánlatkérői alapadatok'!$E$62),0)</f>
        <v>0</v>
      </c>
      <c r="V71" s="111">
        <f>IFERROR(IF(V66&gt;$B$23,0,$F$19*'3) Ajánlatkérői alapadatok'!$E$62),0)</f>
        <v>0</v>
      </c>
      <c r="W71" s="112">
        <f t="shared" si="73"/>
        <v>0</v>
      </c>
    </row>
    <row r="72" spans="1:24" s="118" customFormat="1" ht="17.55" hidden="1" customHeight="1" outlineLevel="1" x14ac:dyDescent="0.25">
      <c r="A72" s="114" t="s">
        <v>172</v>
      </c>
      <c r="B72" s="120">
        <f>$C72+NPV('3) Ajánlatkérői alapadatok'!$E$16,$D72:$V72)</f>
        <v>0</v>
      </c>
      <c r="C72" s="116">
        <f>SUM(C67:C71)</f>
        <v>0</v>
      </c>
      <c r="D72" s="115">
        <f t="shared" ref="D72" si="76">SUM(D67:D71)</f>
        <v>0</v>
      </c>
      <c r="E72" s="115">
        <f t="shared" ref="E72" si="77">SUM(E67:E71)</f>
        <v>0</v>
      </c>
      <c r="F72" s="115">
        <f t="shared" ref="F72" si="78">SUM(F67:F71)</f>
        <v>0</v>
      </c>
      <c r="G72" s="115">
        <f t="shared" ref="G72" si="79">SUM(G67:G71)</f>
        <v>0</v>
      </c>
      <c r="H72" s="115">
        <f t="shared" ref="H72" si="80">SUM(H67:H71)</f>
        <v>0</v>
      </c>
      <c r="I72" s="115">
        <f t="shared" ref="I72" si="81">SUM(I67:I71)</f>
        <v>0</v>
      </c>
      <c r="J72" s="115">
        <f t="shared" ref="J72" si="82">SUM(J67:J71)</f>
        <v>0</v>
      </c>
      <c r="K72" s="115">
        <f t="shared" ref="K72" si="83">SUM(K67:K71)</f>
        <v>0</v>
      </c>
      <c r="L72" s="115">
        <f t="shared" ref="L72" si="84">SUM(L67:L71)</f>
        <v>0</v>
      </c>
      <c r="M72" s="115">
        <f t="shared" ref="M72" si="85">SUM(M67:M71)</f>
        <v>0</v>
      </c>
      <c r="N72" s="115">
        <f t="shared" ref="N72" si="86">SUM(N67:N71)</f>
        <v>0</v>
      </c>
      <c r="O72" s="115">
        <f t="shared" ref="O72" si="87">SUM(O67:O71)</f>
        <v>0</v>
      </c>
      <c r="P72" s="115">
        <f t="shared" ref="P72" si="88">SUM(P67:P71)</f>
        <v>0</v>
      </c>
      <c r="Q72" s="115">
        <f t="shared" ref="Q72" si="89">SUM(Q67:Q71)</f>
        <v>0</v>
      </c>
      <c r="R72" s="115">
        <f t="shared" ref="R72" si="90">SUM(R67:R71)</f>
        <v>0</v>
      </c>
      <c r="S72" s="115">
        <f t="shared" ref="S72" si="91">SUM(S67:S71)</f>
        <v>0</v>
      </c>
      <c r="T72" s="115">
        <f t="shared" ref="T72" si="92">SUM(T67:T71)</f>
        <v>0</v>
      </c>
      <c r="U72" s="115">
        <f t="shared" ref="U72" si="93">SUM(U67:U71)</f>
        <v>0</v>
      </c>
      <c r="V72" s="183">
        <f t="shared" ref="V72" si="94">SUM(V67:V71)</f>
        <v>0</v>
      </c>
      <c r="W72" s="112">
        <f t="shared" si="73"/>
        <v>0</v>
      </c>
      <c r="X72" s="117"/>
    </row>
    <row r="73" spans="1:24" collapsed="1" x14ac:dyDescent="0.25"/>
    <row r="75" spans="1:24" ht="17.55" customHeight="1" x14ac:dyDescent="0.25">
      <c r="A75" s="179" t="str">
        <f>'4) Ajánlattevői_adatszolg.'!$J$8</f>
        <v/>
      </c>
    </row>
    <row r="76" spans="1:24" ht="16.2" x14ac:dyDescent="0.35">
      <c r="A76" s="178" t="str">
        <f>'4) Ajánlattevői_adatszolg.'!$J$11</f>
        <v/>
      </c>
      <c r="B76" s="106" t="s">
        <v>167</v>
      </c>
      <c r="C76" s="107">
        <v>1</v>
      </c>
      <c r="D76" s="107">
        <v>2</v>
      </c>
      <c r="E76" s="107">
        <v>3</v>
      </c>
      <c r="F76" s="107">
        <v>4</v>
      </c>
      <c r="G76" s="107">
        <v>5</v>
      </c>
      <c r="H76" s="107">
        <v>6</v>
      </c>
      <c r="I76" s="107">
        <v>7</v>
      </c>
      <c r="J76" s="107">
        <v>8</v>
      </c>
      <c r="K76" s="107">
        <v>9</v>
      </c>
      <c r="L76" s="107">
        <v>10</v>
      </c>
      <c r="M76" s="107">
        <v>11</v>
      </c>
      <c r="N76" s="107">
        <v>12</v>
      </c>
      <c r="O76" s="107">
        <v>13</v>
      </c>
      <c r="P76" s="107">
        <v>14</v>
      </c>
      <c r="Q76" s="107">
        <v>15</v>
      </c>
      <c r="R76" s="107">
        <v>16</v>
      </c>
      <c r="S76" s="107">
        <v>17</v>
      </c>
      <c r="T76" s="107">
        <v>18</v>
      </c>
      <c r="U76" s="107">
        <v>19</v>
      </c>
      <c r="V76" s="107">
        <v>20</v>
      </c>
      <c r="W76" s="108" t="s">
        <v>168</v>
      </c>
    </row>
    <row r="77" spans="1:24" ht="17.55" hidden="1" customHeight="1" outlineLevel="1" x14ac:dyDescent="0.25">
      <c r="A77" s="150" t="s">
        <v>231</v>
      </c>
      <c r="B77" s="110">
        <f>$C77+NPV('3) Ajánlatkérői alapadatok'!$E$16,$D77:$V77)</f>
        <v>0</v>
      </c>
      <c r="C77" s="111">
        <f>IF($G$5="",0,$G$13)</f>
        <v>0</v>
      </c>
      <c r="D77" s="111">
        <v>0</v>
      </c>
      <c r="E77" s="111">
        <v>0</v>
      </c>
      <c r="F77" s="111">
        <v>0</v>
      </c>
      <c r="G77" s="111">
        <v>0</v>
      </c>
      <c r="H77" s="111">
        <v>0</v>
      </c>
      <c r="I77" s="111">
        <v>0</v>
      </c>
      <c r="J77" s="111">
        <v>0</v>
      </c>
      <c r="K77" s="111">
        <v>0</v>
      </c>
      <c r="L77" s="111">
        <v>0</v>
      </c>
      <c r="M77" s="111">
        <v>0</v>
      </c>
      <c r="N77" s="111">
        <v>0</v>
      </c>
      <c r="O77" s="111">
        <v>0</v>
      </c>
      <c r="P77" s="111">
        <v>0</v>
      </c>
      <c r="Q77" s="111">
        <v>0</v>
      </c>
      <c r="R77" s="111">
        <v>0</v>
      </c>
      <c r="S77" s="111">
        <v>0</v>
      </c>
      <c r="T77" s="111">
        <v>0</v>
      </c>
      <c r="U77" s="111">
        <v>0</v>
      </c>
      <c r="V77" s="111">
        <v>0</v>
      </c>
      <c r="W77" s="112">
        <f>SUM(C77:V77)</f>
        <v>0</v>
      </c>
    </row>
    <row r="78" spans="1:24" ht="17.55" hidden="1" customHeight="1" outlineLevel="1" x14ac:dyDescent="0.25">
      <c r="A78" s="150" t="s">
        <v>169</v>
      </c>
      <c r="B78" s="110">
        <f>$C78+NPV('3) Ajánlatkérői alapadatok'!$E$16,$D78:$V78)</f>
        <v>0</v>
      </c>
      <c r="C78" s="111">
        <f>IF($G$5="",0,($G$18*'3) Ajánlatkérői alapadatok'!$E$19))</f>
        <v>0</v>
      </c>
      <c r="D78" s="111">
        <f>IF($G$5="",0,IF(D76&gt;$B$23,0,($G$18*'3) Ajánlatkérői alapadatok'!$E$19)*POWER((1+'3) Ajánlatkérői alapadatok'!$E$20),C76)))</f>
        <v>0</v>
      </c>
      <c r="E78" s="111">
        <f>IF($G$5="",0,IF(E76&gt;$B$23,0,($G$18*'3) Ajánlatkérői alapadatok'!$E$19)*POWER((1+'3) Ajánlatkérői alapadatok'!$E$20),D76)))</f>
        <v>0</v>
      </c>
      <c r="F78" s="111">
        <f>IF($G$5="",0,IF(F76&gt;$B$23,0,($G$18*'3) Ajánlatkérői alapadatok'!$E$19)*POWER((1+'3) Ajánlatkérői alapadatok'!$E$20),E76)))</f>
        <v>0</v>
      </c>
      <c r="G78" s="111">
        <f>IF($G$5="",0,IF(G76&gt;$B$23,0,($G$18*'3) Ajánlatkérői alapadatok'!$E$19)*POWER((1+'3) Ajánlatkérői alapadatok'!$E$20),F76)))</f>
        <v>0</v>
      </c>
      <c r="H78" s="111">
        <f>IF($G$5="",0,IF(H76&gt;$B$23,0,($G$18*'3) Ajánlatkérői alapadatok'!$E$19)*POWER((1+'3) Ajánlatkérői alapadatok'!$E$20),G76)))</f>
        <v>0</v>
      </c>
      <c r="I78" s="111">
        <f>IF($G$5="",0,IF(I76&gt;$B$23,0,($G$18*'3) Ajánlatkérői alapadatok'!$E$19)*POWER((1+'3) Ajánlatkérői alapadatok'!$E$20),H76)))</f>
        <v>0</v>
      </c>
      <c r="J78" s="111">
        <f>IF($G$5="",0,IF(J76&gt;$B$23,0,($G$18*'3) Ajánlatkérői alapadatok'!$E$19)*POWER((1+'3) Ajánlatkérői alapadatok'!$E$20),I76)))</f>
        <v>0</v>
      </c>
      <c r="K78" s="111">
        <f>IF($G$5="",0,IF(K76&gt;$B$23,0,($G$18*'3) Ajánlatkérői alapadatok'!$E$19)*POWER((1+'3) Ajánlatkérői alapadatok'!$E$20),J76)))</f>
        <v>0</v>
      </c>
      <c r="L78" s="111">
        <f>IF($G$5="",0,IF(L76&gt;$B$23,0,($G$18*'3) Ajánlatkérői alapadatok'!$E$19)*POWER((1+'3) Ajánlatkérői alapadatok'!$E$20),K76)))</f>
        <v>0</v>
      </c>
      <c r="M78" s="111">
        <f>IF($G$5="",0,IF(M76&gt;$B$23,0,($G$18*'3) Ajánlatkérői alapadatok'!$E$19)*POWER((1+'3) Ajánlatkérői alapadatok'!$E$20),L76)))</f>
        <v>0</v>
      </c>
      <c r="N78" s="111">
        <f>IF($G$5="",0,IF(N76&gt;$B$23,0,($G$18*'3) Ajánlatkérői alapadatok'!$E$19)*POWER((1+'3) Ajánlatkérői alapadatok'!$E$20),M76)))</f>
        <v>0</v>
      </c>
      <c r="O78" s="111">
        <f>IF($G$5="",0,IF(O76&gt;$B$23,0,($G$18*'3) Ajánlatkérői alapadatok'!$E$19)*POWER((1+'3) Ajánlatkérői alapadatok'!$E$20),N76)))</f>
        <v>0</v>
      </c>
      <c r="P78" s="111">
        <f>IF($G$5="",0,IF(P76&gt;$B$23,0,($G$18*'3) Ajánlatkérői alapadatok'!$E$19)*POWER((1+'3) Ajánlatkérői alapadatok'!$E$20),O76)))</f>
        <v>0</v>
      </c>
      <c r="Q78" s="111">
        <f>IF($G$5="",0,IF(Q76&gt;$B$23,0,($G$18*'3) Ajánlatkérői alapadatok'!$E$19)*POWER((1+'3) Ajánlatkérői alapadatok'!$E$20),P76)))</f>
        <v>0</v>
      </c>
      <c r="R78" s="111">
        <f>IF($G$5="",0,IF(R76&gt;$B$23,0,($G$18*'3) Ajánlatkérői alapadatok'!$E$19)*POWER((1+'3) Ajánlatkérői alapadatok'!$E$20),Q76)))</f>
        <v>0</v>
      </c>
      <c r="S78" s="111">
        <f>IF($G$5="",0,IF(S76&gt;$B$23,0,($G$18*'3) Ajánlatkérői alapadatok'!$E$19)*POWER((1+'3) Ajánlatkérői alapadatok'!$E$20),R76)))</f>
        <v>0</v>
      </c>
      <c r="T78" s="111">
        <f>IF($G$5="",0,IF(T76&gt;$B$23,0,($G$18*'3) Ajánlatkérői alapadatok'!$E$19)*POWER((1+'3) Ajánlatkérői alapadatok'!$E$20),S76)))</f>
        <v>0</v>
      </c>
      <c r="U78" s="111">
        <f>IF($G$5="",0,IF(U76&gt;$B$23,0,($G$18*'3) Ajánlatkérői alapadatok'!$E$19)*POWER((1+'3) Ajánlatkérői alapadatok'!$E$20),T76)))</f>
        <v>0</v>
      </c>
      <c r="V78" s="111">
        <f>IF($G$5="",0,IF(V76&gt;$B$23,0,($G$18*'3) Ajánlatkérői alapadatok'!$E$19)*POWER((1+'3) Ajánlatkérői alapadatok'!$E$20),U76)))</f>
        <v>0</v>
      </c>
      <c r="W78" s="112">
        <f t="shared" ref="W78:W82" si="95">SUM(C78:V78)</f>
        <v>0</v>
      </c>
    </row>
    <row r="79" spans="1:24" ht="17.55" hidden="1" customHeight="1" outlineLevel="1" x14ac:dyDescent="0.25">
      <c r="A79" s="150" t="s">
        <v>170</v>
      </c>
      <c r="B79" s="110">
        <f>$C79+NPV('3) Ajánlatkérői alapadatok'!$E$16,$D79:$V79)</f>
        <v>0</v>
      </c>
      <c r="C79" s="111">
        <f>IF($G$5="",0,('4) Ajánlattevői_adatszolg.'!$J$100+'4) Ajánlattevői_adatszolg.'!$J$102)+(('4) Ajánlattevői_adatszolg.'!$J$99+'4) Ajánlattevői_adatszolg.'!$J$101)*$G$17))</f>
        <v>0</v>
      </c>
      <c r="D79" s="111">
        <f>IF(D76&gt;$B$23,0,$C79)</f>
        <v>0</v>
      </c>
      <c r="E79" s="111">
        <f t="shared" ref="E79:V79" si="96">IF(E76&gt;$B$23,0,$C79)</f>
        <v>0</v>
      </c>
      <c r="F79" s="111">
        <f t="shared" si="96"/>
        <v>0</v>
      </c>
      <c r="G79" s="111">
        <f t="shared" si="96"/>
        <v>0</v>
      </c>
      <c r="H79" s="111">
        <f t="shared" si="96"/>
        <v>0</v>
      </c>
      <c r="I79" s="111">
        <f t="shared" si="96"/>
        <v>0</v>
      </c>
      <c r="J79" s="111">
        <f t="shared" si="96"/>
        <v>0</v>
      </c>
      <c r="K79" s="111">
        <f t="shared" si="96"/>
        <v>0</v>
      </c>
      <c r="L79" s="111">
        <f t="shared" si="96"/>
        <v>0</v>
      </c>
      <c r="M79" s="111">
        <f t="shared" si="96"/>
        <v>0</v>
      </c>
      <c r="N79" s="111">
        <f t="shared" si="96"/>
        <v>0</v>
      </c>
      <c r="O79" s="111">
        <f t="shared" si="96"/>
        <v>0</v>
      </c>
      <c r="P79" s="111">
        <f t="shared" si="96"/>
        <v>0</v>
      </c>
      <c r="Q79" s="111">
        <f t="shared" si="96"/>
        <v>0</v>
      </c>
      <c r="R79" s="111">
        <f t="shared" si="96"/>
        <v>0</v>
      </c>
      <c r="S79" s="111">
        <f t="shared" si="96"/>
        <v>0</v>
      </c>
      <c r="T79" s="111">
        <f t="shared" si="96"/>
        <v>0</v>
      </c>
      <c r="U79" s="111">
        <f t="shared" si="96"/>
        <v>0</v>
      </c>
      <c r="V79" s="111">
        <f t="shared" si="96"/>
        <v>0</v>
      </c>
      <c r="W79" s="112">
        <f>SUM(C79:V79)</f>
        <v>0</v>
      </c>
    </row>
    <row r="80" spans="1:24" ht="17.55" hidden="1" customHeight="1" outlineLevel="1" x14ac:dyDescent="0.25">
      <c r="A80" s="150" t="s">
        <v>140</v>
      </c>
      <c r="B80" s="110">
        <f>$C80+NPV('3) Ajánlatkérői alapadatok'!$E$16,$D80:$V80)</f>
        <v>0</v>
      </c>
      <c r="C80" s="111">
        <f>IF(G5="",0,('4) Ajánlattevői_adatszolg.'!J105+'4) Ajánlattevői_adatszolg.'!J107)*G$17+'4) Ajánlattevői_adatszolg.'!J106+'4) Ajánlattevői_adatszolg.'!J108)</f>
        <v>0</v>
      </c>
      <c r="D80" s="111">
        <f>IF($G$5="",0,'4) Ajánlattevői_adatszolg.'!J106+'4) Ajánlattevői_adatszolg.'!J108)</f>
        <v>0</v>
      </c>
      <c r="E80" s="111">
        <f>IF(E76&gt;$B$23,0,$D$80)</f>
        <v>0</v>
      </c>
      <c r="F80" s="111">
        <f t="shared" ref="F80:V80" si="97">IF(F76&gt;$B$23,0,$D$80)</f>
        <v>0</v>
      </c>
      <c r="G80" s="111">
        <f t="shared" si="97"/>
        <v>0</v>
      </c>
      <c r="H80" s="111">
        <f t="shared" si="97"/>
        <v>0</v>
      </c>
      <c r="I80" s="111">
        <f t="shared" si="97"/>
        <v>0</v>
      </c>
      <c r="J80" s="111">
        <f t="shared" si="97"/>
        <v>0</v>
      </c>
      <c r="K80" s="111">
        <f t="shared" si="97"/>
        <v>0</v>
      </c>
      <c r="L80" s="111">
        <f t="shared" si="97"/>
        <v>0</v>
      </c>
      <c r="M80" s="111">
        <f t="shared" si="97"/>
        <v>0</v>
      </c>
      <c r="N80" s="111">
        <f t="shared" si="97"/>
        <v>0</v>
      </c>
      <c r="O80" s="111">
        <f t="shared" si="97"/>
        <v>0</v>
      </c>
      <c r="P80" s="111">
        <f t="shared" si="97"/>
        <v>0</v>
      </c>
      <c r="Q80" s="111">
        <f t="shared" si="97"/>
        <v>0</v>
      </c>
      <c r="R80" s="111">
        <f t="shared" si="97"/>
        <v>0</v>
      </c>
      <c r="S80" s="111">
        <f t="shared" si="97"/>
        <v>0</v>
      </c>
      <c r="T80" s="111">
        <f t="shared" si="97"/>
        <v>0</v>
      </c>
      <c r="U80" s="111">
        <f t="shared" si="97"/>
        <v>0</v>
      </c>
      <c r="V80" s="111">
        <f t="shared" si="97"/>
        <v>0</v>
      </c>
      <c r="W80" s="112">
        <f>SUM(C80:V80)</f>
        <v>0</v>
      </c>
    </row>
    <row r="81" spans="1:24" ht="17.55" hidden="1" customHeight="1" outlineLevel="1" x14ac:dyDescent="0.25">
      <c r="A81" s="161" t="s">
        <v>171</v>
      </c>
      <c r="B81" s="121">
        <f>$C81+NPV('3) Ajánlatkérői alapadatok'!$E$16,$D81:$V81)</f>
        <v>0</v>
      </c>
      <c r="C81" s="111">
        <f>IFERROR(IF(C76&gt;$B$23,0,$G$19*'3) Ajánlatkérői alapadatok'!$E$62),0)</f>
        <v>0</v>
      </c>
      <c r="D81" s="111">
        <f>IFERROR(IF(D76&gt;$B$23,0,$G$19*'3) Ajánlatkérői alapadatok'!$E$62),0)</f>
        <v>0</v>
      </c>
      <c r="E81" s="111">
        <f>IFERROR(IF(E76&gt;$B$23,0,$G$19*'3) Ajánlatkérői alapadatok'!$E$62),0)</f>
        <v>0</v>
      </c>
      <c r="F81" s="111">
        <f>IFERROR(IF(F76&gt;$B$23,0,$G$19*'3) Ajánlatkérői alapadatok'!$E$62),0)</f>
        <v>0</v>
      </c>
      <c r="G81" s="111">
        <f>IFERROR(IF(G76&gt;$B$23,0,$G$19*'3) Ajánlatkérői alapadatok'!$E$62),0)</f>
        <v>0</v>
      </c>
      <c r="H81" s="111">
        <f>IFERROR(IF(H76&gt;$B$23,0,$G$19*'3) Ajánlatkérői alapadatok'!$E$62),0)</f>
        <v>0</v>
      </c>
      <c r="I81" s="111">
        <f>IFERROR(IF(I76&gt;$B$23,0,$G$19*'3) Ajánlatkérői alapadatok'!$E$62),0)</f>
        <v>0</v>
      </c>
      <c r="J81" s="111">
        <f>IFERROR(IF(J76&gt;$B$23,0,$G$19*'3) Ajánlatkérői alapadatok'!$E$62),0)</f>
        <v>0</v>
      </c>
      <c r="K81" s="111">
        <f>IFERROR(IF(K76&gt;$B$23,0,$G$19*'3) Ajánlatkérői alapadatok'!$E$62),0)</f>
        <v>0</v>
      </c>
      <c r="L81" s="111">
        <f>IFERROR(IF(L76&gt;$B$23,0,$G$19*'3) Ajánlatkérői alapadatok'!$E$62),0)</f>
        <v>0</v>
      </c>
      <c r="M81" s="111">
        <f>IFERROR(IF(M76&gt;$B$23,0,$G$19*'3) Ajánlatkérői alapadatok'!$E$62),0)</f>
        <v>0</v>
      </c>
      <c r="N81" s="111">
        <f>IFERROR(IF(N76&gt;$B$23,0,$G$19*'3) Ajánlatkérői alapadatok'!$E$62),0)</f>
        <v>0</v>
      </c>
      <c r="O81" s="111">
        <f>IFERROR(IF(O76&gt;$B$23,0,$G$19*'3) Ajánlatkérői alapadatok'!$E$62),0)</f>
        <v>0</v>
      </c>
      <c r="P81" s="111">
        <f>IFERROR(IF(P76&gt;$B$23,0,$G$19*'3) Ajánlatkérői alapadatok'!$E$62),0)</f>
        <v>0</v>
      </c>
      <c r="Q81" s="111">
        <f>IFERROR(IF(Q76&gt;$B$23,0,$G$19*'3) Ajánlatkérői alapadatok'!$E$62),0)</f>
        <v>0</v>
      </c>
      <c r="R81" s="111">
        <f>IFERROR(IF(R76&gt;$B$23,0,$G$19*'3) Ajánlatkérői alapadatok'!$E$62),0)</f>
        <v>0</v>
      </c>
      <c r="S81" s="111">
        <f>IFERROR(IF(S76&gt;$B$23,0,$G$19*'3) Ajánlatkérői alapadatok'!$E$62),0)</f>
        <v>0</v>
      </c>
      <c r="T81" s="111">
        <f>IFERROR(IF(T76&gt;$B$23,0,$G$19*'3) Ajánlatkérői alapadatok'!$E$62),0)</f>
        <v>0</v>
      </c>
      <c r="U81" s="111">
        <f>IFERROR(IF(U76&gt;$B$23,0,$G$19*'3) Ajánlatkérői alapadatok'!$E$62),0)</f>
        <v>0</v>
      </c>
      <c r="V81" s="111">
        <f>IFERROR(IF(V76&gt;$B$23,0,$G$19*'3) Ajánlatkérői alapadatok'!$E$62),0)</f>
        <v>0</v>
      </c>
      <c r="W81" s="112">
        <f t="shared" si="95"/>
        <v>0</v>
      </c>
    </row>
    <row r="82" spans="1:24" s="118" customFormat="1" ht="17.55" hidden="1" customHeight="1" outlineLevel="1" x14ac:dyDescent="0.25">
      <c r="A82" s="114" t="s">
        <v>172</v>
      </c>
      <c r="B82" s="120">
        <f>$C82+NPV('3) Ajánlatkérői alapadatok'!$E$16,$D82:$V82)</f>
        <v>0</v>
      </c>
      <c r="C82" s="116">
        <f>SUM(C77:C81)</f>
        <v>0</v>
      </c>
      <c r="D82" s="115">
        <f t="shared" ref="D82" si="98">SUM(D77:D81)</f>
        <v>0</v>
      </c>
      <c r="E82" s="115">
        <f t="shared" ref="E82" si="99">SUM(E77:E81)</f>
        <v>0</v>
      </c>
      <c r="F82" s="115">
        <f t="shared" ref="F82" si="100">SUM(F77:F81)</f>
        <v>0</v>
      </c>
      <c r="G82" s="115">
        <f t="shared" ref="G82" si="101">SUM(G77:G81)</f>
        <v>0</v>
      </c>
      <c r="H82" s="115">
        <f t="shared" ref="H82" si="102">SUM(H77:H81)</f>
        <v>0</v>
      </c>
      <c r="I82" s="115">
        <f t="shared" ref="I82" si="103">SUM(I77:I81)</f>
        <v>0</v>
      </c>
      <c r="J82" s="115">
        <f t="shared" ref="J82" si="104">SUM(J77:J81)</f>
        <v>0</v>
      </c>
      <c r="K82" s="115">
        <f t="shared" ref="K82" si="105">SUM(K77:K81)</f>
        <v>0</v>
      </c>
      <c r="L82" s="115">
        <f t="shared" ref="L82" si="106">SUM(L77:L81)</f>
        <v>0</v>
      </c>
      <c r="M82" s="115">
        <f t="shared" ref="M82" si="107">SUM(M77:M81)</f>
        <v>0</v>
      </c>
      <c r="N82" s="115">
        <f t="shared" ref="N82" si="108">SUM(N77:N81)</f>
        <v>0</v>
      </c>
      <c r="O82" s="115">
        <f t="shared" ref="O82" si="109">SUM(O77:O81)</f>
        <v>0</v>
      </c>
      <c r="P82" s="115">
        <f t="shared" ref="P82" si="110">SUM(P77:P81)</f>
        <v>0</v>
      </c>
      <c r="Q82" s="115">
        <f t="shared" ref="Q82" si="111">SUM(Q77:Q81)</f>
        <v>0</v>
      </c>
      <c r="R82" s="115">
        <f t="shared" ref="R82" si="112">SUM(R77:R81)</f>
        <v>0</v>
      </c>
      <c r="S82" s="115">
        <f t="shared" ref="S82" si="113">SUM(S77:S81)</f>
        <v>0</v>
      </c>
      <c r="T82" s="115">
        <f t="shared" ref="T82" si="114">SUM(T77:T81)</f>
        <v>0</v>
      </c>
      <c r="U82" s="115">
        <f t="shared" ref="U82" si="115">SUM(U77:U81)</f>
        <v>0</v>
      </c>
      <c r="V82" s="183">
        <f t="shared" ref="V82" si="116">SUM(V77:V81)</f>
        <v>0</v>
      </c>
      <c r="W82" s="112">
        <f t="shared" si="95"/>
        <v>0</v>
      </c>
      <c r="X82" s="117"/>
    </row>
    <row r="83" spans="1:24" collapsed="1" x14ac:dyDescent="0.25"/>
    <row r="85" spans="1:24" ht="17.55" customHeight="1" x14ac:dyDescent="0.25">
      <c r="A85" s="179" t="str">
        <f>'4) Ajánlattevői_adatszolg.'!$K$8</f>
        <v/>
      </c>
    </row>
    <row r="86" spans="1:24" ht="16.2" x14ac:dyDescent="0.35">
      <c r="A86" s="178" t="str">
        <f>'4) Ajánlattevői_adatszolg.'!$K$11</f>
        <v/>
      </c>
      <c r="B86" s="106" t="s">
        <v>167</v>
      </c>
      <c r="C86" s="107">
        <v>1</v>
      </c>
      <c r="D86" s="107">
        <v>2</v>
      </c>
      <c r="E86" s="107">
        <v>3</v>
      </c>
      <c r="F86" s="107">
        <v>4</v>
      </c>
      <c r="G86" s="107">
        <v>5</v>
      </c>
      <c r="H86" s="107">
        <v>6</v>
      </c>
      <c r="I86" s="107">
        <v>7</v>
      </c>
      <c r="J86" s="107">
        <v>8</v>
      </c>
      <c r="K86" s="107">
        <v>9</v>
      </c>
      <c r="L86" s="107">
        <v>10</v>
      </c>
      <c r="M86" s="107">
        <v>11</v>
      </c>
      <c r="N86" s="107">
        <v>12</v>
      </c>
      <c r="O86" s="107">
        <v>13</v>
      </c>
      <c r="P86" s="107">
        <v>14</v>
      </c>
      <c r="Q86" s="107">
        <v>15</v>
      </c>
      <c r="R86" s="107">
        <v>16</v>
      </c>
      <c r="S86" s="107">
        <v>17</v>
      </c>
      <c r="T86" s="107">
        <v>18</v>
      </c>
      <c r="U86" s="107">
        <v>19</v>
      </c>
      <c r="V86" s="107">
        <v>20</v>
      </c>
      <c r="W86" s="108" t="s">
        <v>168</v>
      </c>
    </row>
    <row r="87" spans="1:24" ht="17.55" hidden="1" customHeight="1" outlineLevel="1" x14ac:dyDescent="0.25">
      <c r="A87" s="150" t="s">
        <v>231</v>
      </c>
      <c r="B87" s="110">
        <f>$C87+NPV('3) Ajánlatkérői alapadatok'!$E$16,$D87:$V87)</f>
        <v>0</v>
      </c>
      <c r="C87" s="111">
        <f>IF($H$5="",0,$H$13)</f>
        <v>0</v>
      </c>
      <c r="D87" s="111">
        <v>0</v>
      </c>
      <c r="E87" s="111">
        <v>0</v>
      </c>
      <c r="F87" s="111">
        <v>0</v>
      </c>
      <c r="G87" s="111">
        <v>0</v>
      </c>
      <c r="H87" s="111">
        <v>0</v>
      </c>
      <c r="I87" s="111">
        <v>0</v>
      </c>
      <c r="J87" s="111">
        <v>0</v>
      </c>
      <c r="K87" s="111">
        <v>0</v>
      </c>
      <c r="L87" s="111">
        <v>0</v>
      </c>
      <c r="M87" s="111">
        <v>0</v>
      </c>
      <c r="N87" s="111">
        <v>0</v>
      </c>
      <c r="O87" s="111">
        <v>0</v>
      </c>
      <c r="P87" s="111">
        <v>0</v>
      </c>
      <c r="Q87" s="111">
        <v>0</v>
      </c>
      <c r="R87" s="111">
        <v>0</v>
      </c>
      <c r="S87" s="111">
        <v>0</v>
      </c>
      <c r="T87" s="111">
        <v>0</v>
      </c>
      <c r="U87" s="111">
        <v>0</v>
      </c>
      <c r="V87" s="111">
        <v>0</v>
      </c>
      <c r="W87" s="112">
        <f>SUM(C87:V87)</f>
        <v>0</v>
      </c>
    </row>
    <row r="88" spans="1:24" ht="17.55" hidden="1" customHeight="1" outlineLevel="1" x14ac:dyDescent="0.25">
      <c r="A88" s="150" t="s">
        <v>169</v>
      </c>
      <c r="B88" s="110">
        <f>$C88+NPV('3) Ajánlatkérői alapadatok'!$E$16,$D88:$V88)</f>
        <v>0</v>
      </c>
      <c r="C88" s="111">
        <f>IF($H$5="",0,($H$18*'3) Ajánlatkérői alapadatok'!$E$19))</f>
        <v>0</v>
      </c>
      <c r="D88" s="111">
        <f>IF($H$5="",0,IF(D86&gt;$B$23,0,($H$18*'3) Ajánlatkérői alapadatok'!$E$19)*POWER((1+'3) Ajánlatkérői alapadatok'!$E$20),C86)))</f>
        <v>0</v>
      </c>
      <c r="E88" s="111">
        <f>IF($H$5="",0,IF(E86&gt;$B$23,0,($H$18*'3) Ajánlatkérői alapadatok'!$E$19)*POWER((1+'3) Ajánlatkérői alapadatok'!$E$20),D86)))</f>
        <v>0</v>
      </c>
      <c r="F88" s="111">
        <f>IF($H$5="",0,IF(F86&gt;$B$23,0,($H$18*'3) Ajánlatkérői alapadatok'!$E$19)*POWER((1+'3) Ajánlatkérői alapadatok'!$E$20),E86)))</f>
        <v>0</v>
      </c>
      <c r="G88" s="111">
        <f>IF($H$5="",0,IF(G86&gt;$B$23,0,($H$18*'3) Ajánlatkérői alapadatok'!$E$19)*POWER((1+'3) Ajánlatkérői alapadatok'!$E$20),F86)))</f>
        <v>0</v>
      </c>
      <c r="H88" s="111">
        <f>IF($H$5="",0,IF(H86&gt;$B$23,0,($H$18*'3) Ajánlatkérői alapadatok'!$E$19)*POWER((1+'3) Ajánlatkérői alapadatok'!$E$20),G86)))</f>
        <v>0</v>
      </c>
      <c r="I88" s="111">
        <f>IF($H$5="",0,IF(I86&gt;$B$23,0,($H$18*'3) Ajánlatkérői alapadatok'!$E$19)*POWER((1+'3) Ajánlatkérői alapadatok'!$E$20),H86)))</f>
        <v>0</v>
      </c>
      <c r="J88" s="111">
        <f>IF($H$5="",0,IF(J86&gt;$B$23,0,($H$18*'3) Ajánlatkérői alapadatok'!$E$19)*POWER((1+'3) Ajánlatkérői alapadatok'!$E$20),I86)))</f>
        <v>0</v>
      </c>
      <c r="K88" s="111">
        <f>IF($H$5="",0,IF(K86&gt;$B$23,0,($H$18*'3) Ajánlatkérői alapadatok'!$E$19)*POWER((1+'3) Ajánlatkérői alapadatok'!$E$20),J86)))</f>
        <v>0</v>
      </c>
      <c r="L88" s="111">
        <f>IF($H$5="",0,IF(L86&gt;$B$23,0,($H$18*'3) Ajánlatkérői alapadatok'!$E$19)*POWER((1+'3) Ajánlatkérői alapadatok'!$E$20),K86)))</f>
        <v>0</v>
      </c>
      <c r="M88" s="111">
        <f>IF($H$5="",0,IF(M86&gt;$B$23,0,($H$18*'3) Ajánlatkérői alapadatok'!$E$19)*POWER((1+'3) Ajánlatkérői alapadatok'!$E$20),L86)))</f>
        <v>0</v>
      </c>
      <c r="N88" s="111">
        <f>IF($H$5="",0,IF(N86&gt;$B$23,0,($H$18*'3) Ajánlatkérői alapadatok'!$E$19)*POWER((1+'3) Ajánlatkérői alapadatok'!$E$20),M86)))</f>
        <v>0</v>
      </c>
      <c r="O88" s="111">
        <f>IF($H$5="",0,IF(O86&gt;$B$23,0,($H$18*'3) Ajánlatkérői alapadatok'!$E$19)*POWER((1+'3) Ajánlatkérői alapadatok'!$E$20),N86)))</f>
        <v>0</v>
      </c>
      <c r="P88" s="111">
        <f>IF($H$5="",0,IF(P86&gt;$B$23,0,($H$18*'3) Ajánlatkérői alapadatok'!$E$19)*POWER((1+'3) Ajánlatkérői alapadatok'!$E$20),O86)))</f>
        <v>0</v>
      </c>
      <c r="Q88" s="111">
        <f>IF($H$5="",0,IF(Q86&gt;$B$23,0,($H$18*'3) Ajánlatkérői alapadatok'!$E$19)*POWER((1+'3) Ajánlatkérői alapadatok'!$E$20),P86)))</f>
        <v>0</v>
      </c>
      <c r="R88" s="111">
        <f>IF($H$5="",0,IF(R86&gt;$B$23,0,($H$18*'3) Ajánlatkérői alapadatok'!$E$19)*POWER((1+'3) Ajánlatkérői alapadatok'!$E$20),Q86)))</f>
        <v>0</v>
      </c>
      <c r="S88" s="111">
        <f>IF($H$5="",0,IF(S86&gt;$B$23,0,($H$18*'3) Ajánlatkérői alapadatok'!$E$19)*POWER((1+'3) Ajánlatkérői alapadatok'!$E$20),R86)))</f>
        <v>0</v>
      </c>
      <c r="T88" s="111">
        <f>IF($H$5="",0,IF(T86&gt;$B$23,0,($H$18*'3) Ajánlatkérői alapadatok'!$E$19)*POWER((1+'3) Ajánlatkérői alapadatok'!$E$20),S86)))</f>
        <v>0</v>
      </c>
      <c r="U88" s="111">
        <f>IF($H$5="",0,IF(U86&gt;$B$23,0,($H$18*'3) Ajánlatkérői alapadatok'!$E$19)*POWER((1+'3) Ajánlatkérői alapadatok'!$E$20),T86)))</f>
        <v>0</v>
      </c>
      <c r="V88" s="111">
        <f>IF($H$5="",0,IF(V86&gt;$B$23,0,($H$18*'3) Ajánlatkérői alapadatok'!$E$19)*POWER((1+'3) Ajánlatkérői alapadatok'!$E$20),U86)))</f>
        <v>0</v>
      </c>
      <c r="W88" s="112">
        <f t="shared" ref="W88:W92" si="117">SUM(C88:V88)</f>
        <v>0</v>
      </c>
    </row>
    <row r="89" spans="1:24" ht="17.55" hidden="1" customHeight="1" outlineLevel="1" x14ac:dyDescent="0.25">
      <c r="A89" s="150" t="s">
        <v>170</v>
      </c>
      <c r="B89" s="110">
        <f>$C89+NPV('3) Ajánlatkérői alapadatok'!$E$16,$D89:$V89)</f>
        <v>0</v>
      </c>
      <c r="C89" s="111">
        <f>IF($H$5="",0,('4) Ajánlattevői_adatszolg.'!$K$100+'4) Ajánlattevői_adatszolg.'!$K$102)+(('4) Ajánlattevői_adatszolg.'!$K$99+'4) Ajánlattevői_adatszolg.'!$K$101)*$H$17))</f>
        <v>0</v>
      </c>
      <c r="D89" s="111">
        <f>IF(D86&gt;$B$23,0,$C89)</f>
        <v>0</v>
      </c>
      <c r="E89" s="111">
        <f t="shared" ref="E89:V89" si="118">IF(E86&gt;$B$23,0,$C89)</f>
        <v>0</v>
      </c>
      <c r="F89" s="111">
        <f t="shared" si="118"/>
        <v>0</v>
      </c>
      <c r="G89" s="111">
        <f t="shared" si="118"/>
        <v>0</v>
      </c>
      <c r="H89" s="111">
        <f t="shared" si="118"/>
        <v>0</v>
      </c>
      <c r="I89" s="111">
        <f t="shared" si="118"/>
        <v>0</v>
      </c>
      <c r="J89" s="111">
        <f t="shared" si="118"/>
        <v>0</v>
      </c>
      <c r="K89" s="111">
        <f t="shared" si="118"/>
        <v>0</v>
      </c>
      <c r="L89" s="111">
        <f t="shared" si="118"/>
        <v>0</v>
      </c>
      <c r="M89" s="111">
        <f t="shared" si="118"/>
        <v>0</v>
      </c>
      <c r="N89" s="111">
        <f t="shared" si="118"/>
        <v>0</v>
      </c>
      <c r="O89" s="111">
        <f t="shared" si="118"/>
        <v>0</v>
      </c>
      <c r="P89" s="111">
        <f t="shared" si="118"/>
        <v>0</v>
      </c>
      <c r="Q89" s="111">
        <f t="shared" si="118"/>
        <v>0</v>
      </c>
      <c r="R89" s="111">
        <f t="shared" si="118"/>
        <v>0</v>
      </c>
      <c r="S89" s="111">
        <f t="shared" si="118"/>
        <v>0</v>
      </c>
      <c r="T89" s="111">
        <f t="shared" si="118"/>
        <v>0</v>
      </c>
      <c r="U89" s="111">
        <f t="shared" si="118"/>
        <v>0</v>
      </c>
      <c r="V89" s="111">
        <f t="shared" si="118"/>
        <v>0</v>
      </c>
      <c r="W89" s="112">
        <f>SUM(C89:V89)</f>
        <v>0</v>
      </c>
    </row>
    <row r="90" spans="1:24" ht="17.55" hidden="1" customHeight="1" outlineLevel="1" x14ac:dyDescent="0.25">
      <c r="A90" s="150" t="s">
        <v>140</v>
      </c>
      <c r="B90" s="110">
        <f>$C90+NPV('3) Ajánlatkérői alapadatok'!$E$16,$D90:$V90)</f>
        <v>0</v>
      </c>
      <c r="C90" s="111">
        <f>IF(H5="",0,('4) Ajánlattevői_adatszolg.'!K105+'4) Ajánlattevői_adatszolg.'!K107)*H$17+'4) Ajánlattevői_adatszolg.'!K106+'4) Ajánlattevői_adatszolg.'!K108)</f>
        <v>0</v>
      </c>
      <c r="D90" s="111">
        <f>IF($H$5="",0,'4) Ajánlattevői_adatszolg.'!K106+'4) Ajánlattevői_adatszolg.'!K108)</f>
        <v>0</v>
      </c>
      <c r="E90" s="111">
        <f>IF(E86&gt;$B$23,0,$D$90)</f>
        <v>0</v>
      </c>
      <c r="F90" s="111">
        <f t="shared" ref="F90:V90" si="119">IF(F86&gt;$B$23,0,$D$90)</f>
        <v>0</v>
      </c>
      <c r="G90" s="111">
        <f t="shared" si="119"/>
        <v>0</v>
      </c>
      <c r="H90" s="111">
        <f t="shared" si="119"/>
        <v>0</v>
      </c>
      <c r="I90" s="111">
        <f t="shared" si="119"/>
        <v>0</v>
      </c>
      <c r="J90" s="111">
        <f t="shared" si="119"/>
        <v>0</v>
      </c>
      <c r="K90" s="111">
        <f t="shared" si="119"/>
        <v>0</v>
      </c>
      <c r="L90" s="111">
        <f t="shared" si="119"/>
        <v>0</v>
      </c>
      <c r="M90" s="111">
        <f t="shared" si="119"/>
        <v>0</v>
      </c>
      <c r="N90" s="111">
        <f t="shared" si="119"/>
        <v>0</v>
      </c>
      <c r="O90" s="111">
        <f t="shared" si="119"/>
        <v>0</v>
      </c>
      <c r="P90" s="111">
        <f t="shared" si="119"/>
        <v>0</v>
      </c>
      <c r="Q90" s="111">
        <f t="shared" si="119"/>
        <v>0</v>
      </c>
      <c r="R90" s="111">
        <f t="shared" si="119"/>
        <v>0</v>
      </c>
      <c r="S90" s="111">
        <f t="shared" si="119"/>
        <v>0</v>
      </c>
      <c r="T90" s="111">
        <f t="shared" si="119"/>
        <v>0</v>
      </c>
      <c r="U90" s="111">
        <f t="shared" si="119"/>
        <v>0</v>
      </c>
      <c r="V90" s="111">
        <f t="shared" si="119"/>
        <v>0</v>
      </c>
      <c r="W90" s="112">
        <f>SUM(C90:V90)</f>
        <v>0</v>
      </c>
    </row>
    <row r="91" spans="1:24" ht="17.55" hidden="1" customHeight="1" outlineLevel="1" x14ac:dyDescent="0.25">
      <c r="A91" s="161" t="s">
        <v>171</v>
      </c>
      <c r="B91" s="121">
        <f>$C91+NPV('3) Ajánlatkérői alapadatok'!$E$16,$D91:$V91)</f>
        <v>0</v>
      </c>
      <c r="C91" s="111">
        <f>IFERROR(IF(C86&gt;$B$23,0,$H$19*'3) Ajánlatkérői alapadatok'!$E$62),0)</f>
        <v>0</v>
      </c>
      <c r="D91" s="111">
        <f>IFERROR(IF(D86&gt;$B$23,0,$H$19*'3) Ajánlatkérői alapadatok'!$E$62),0)</f>
        <v>0</v>
      </c>
      <c r="E91" s="111">
        <f>IFERROR(IF(E86&gt;$B$23,0,$H$19*'3) Ajánlatkérői alapadatok'!$E$62),0)</f>
        <v>0</v>
      </c>
      <c r="F91" s="111">
        <f>IFERROR(IF(F86&gt;$B$23,0,$H$19*'3) Ajánlatkérői alapadatok'!$E$62),0)</f>
        <v>0</v>
      </c>
      <c r="G91" s="111">
        <f>IFERROR(IF(G86&gt;$B$23,0,$H$19*'3) Ajánlatkérői alapadatok'!$E$62),0)</f>
        <v>0</v>
      </c>
      <c r="H91" s="111">
        <f>IFERROR(IF(H86&gt;$B$23,0,$H$19*'3) Ajánlatkérői alapadatok'!$E$62),0)</f>
        <v>0</v>
      </c>
      <c r="I91" s="111">
        <f>IFERROR(IF(I86&gt;$B$23,0,$H$19*'3) Ajánlatkérői alapadatok'!$E$62),0)</f>
        <v>0</v>
      </c>
      <c r="J91" s="111">
        <f>IFERROR(IF(J86&gt;$B$23,0,$H$19*'3) Ajánlatkérői alapadatok'!$E$62),0)</f>
        <v>0</v>
      </c>
      <c r="K91" s="111">
        <f>IFERROR(IF(K86&gt;$B$23,0,$H$19*'3) Ajánlatkérői alapadatok'!$E$62),0)</f>
        <v>0</v>
      </c>
      <c r="L91" s="111">
        <f>IFERROR(IF(L86&gt;$B$23,0,$H$19*'3) Ajánlatkérői alapadatok'!$E$62),0)</f>
        <v>0</v>
      </c>
      <c r="M91" s="111">
        <f>IFERROR(IF(M86&gt;$B$23,0,$H$19*'3) Ajánlatkérői alapadatok'!$E$62),0)</f>
        <v>0</v>
      </c>
      <c r="N91" s="111">
        <f>IFERROR(IF(N86&gt;$B$23,0,$H$19*'3) Ajánlatkérői alapadatok'!$E$62),0)</f>
        <v>0</v>
      </c>
      <c r="O91" s="111">
        <f>IFERROR(IF(O86&gt;$B$23,0,$H$19*'3) Ajánlatkérői alapadatok'!$E$62),0)</f>
        <v>0</v>
      </c>
      <c r="P91" s="111">
        <f>IFERROR(IF(P86&gt;$B$23,0,$H$19*'3) Ajánlatkérői alapadatok'!$E$62),0)</f>
        <v>0</v>
      </c>
      <c r="Q91" s="111">
        <f>IFERROR(IF(Q86&gt;$B$23,0,$H$19*'3) Ajánlatkérői alapadatok'!$E$62),0)</f>
        <v>0</v>
      </c>
      <c r="R91" s="111">
        <f>IFERROR(IF(R86&gt;$B$23,0,$H$19*'3) Ajánlatkérői alapadatok'!$E$62),0)</f>
        <v>0</v>
      </c>
      <c r="S91" s="111">
        <f>IFERROR(IF(S86&gt;$B$23,0,$H$19*'3) Ajánlatkérői alapadatok'!$E$62),0)</f>
        <v>0</v>
      </c>
      <c r="T91" s="111">
        <f>IFERROR(IF(T86&gt;$B$23,0,$H$19*'3) Ajánlatkérői alapadatok'!$E$62),0)</f>
        <v>0</v>
      </c>
      <c r="U91" s="111">
        <f>IFERROR(IF(U86&gt;$B$23,0,$H$19*'3) Ajánlatkérői alapadatok'!$E$62),0)</f>
        <v>0</v>
      </c>
      <c r="V91" s="111">
        <f>IFERROR(IF(V86&gt;$B$23,0,$H$19*'3) Ajánlatkérői alapadatok'!$E$62),0)</f>
        <v>0</v>
      </c>
      <c r="W91" s="112">
        <f t="shared" si="117"/>
        <v>0</v>
      </c>
    </row>
    <row r="92" spans="1:24" s="118" customFormat="1" ht="17.55" hidden="1" customHeight="1" outlineLevel="1" x14ac:dyDescent="0.25">
      <c r="A92" s="114" t="s">
        <v>172</v>
      </c>
      <c r="B92" s="120">
        <f>$C92+NPV('3) Ajánlatkérői alapadatok'!$E$16,$D92:$V92)</f>
        <v>0</v>
      </c>
      <c r="C92" s="116">
        <f>SUM(C87:C91)</f>
        <v>0</v>
      </c>
      <c r="D92" s="115">
        <f t="shared" ref="D92" si="120">SUM(D87:D91)</f>
        <v>0</v>
      </c>
      <c r="E92" s="115">
        <f t="shared" ref="E92" si="121">SUM(E87:E91)</f>
        <v>0</v>
      </c>
      <c r="F92" s="115">
        <f t="shared" ref="F92" si="122">SUM(F87:F91)</f>
        <v>0</v>
      </c>
      <c r="G92" s="115">
        <f t="shared" ref="G92" si="123">SUM(G87:G91)</f>
        <v>0</v>
      </c>
      <c r="H92" s="115">
        <f t="shared" ref="H92" si="124">SUM(H87:H91)</f>
        <v>0</v>
      </c>
      <c r="I92" s="115">
        <f t="shared" ref="I92" si="125">SUM(I87:I91)</f>
        <v>0</v>
      </c>
      <c r="J92" s="115">
        <f t="shared" ref="J92" si="126">SUM(J87:J91)</f>
        <v>0</v>
      </c>
      <c r="K92" s="115">
        <f t="shared" ref="K92" si="127">SUM(K87:K91)</f>
        <v>0</v>
      </c>
      <c r="L92" s="115">
        <f t="shared" ref="L92" si="128">SUM(L87:L91)</f>
        <v>0</v>
      </c>
      <c r="M92" s="115">
        <f t="shared" ref="M92" si="129">SUM(M87:M91)</f>
        <v>0</v>
      </c>
      <c r="N92" s="115">
        <f t="shared" ref="N92" si="130">SUM(N87:N91)</f>
        <v>0</v>
      </c>
      <c r="O92" s="115">
        <f t="shared" ref="O92" si="131">SUM(O87:O91)</f>
        <v>0</v>
      </c>
      <c r="P92" s="115">
        <f t="shared" ref="P92" si="132">SUM(P87:P91)</f>
        <v>0</v>
      </c>
      <c r="Q92" s="115">
        <f t="shared" ref="Q92" si="133">SUM(Q87:Q91)</f>
        <v>0</v>
      </c>
      <c r="R92" s="115">
        <f t="shared" ref="R92" si="134">SUM(R87:R91)</f>
        <v>0</v>
      </c>
      <c r="S92" s="115">
        <f t="shared" ref="S92" si="135">SUM(S87:S91)</f>
        <v>0</v>
      </c>
      <c r="T92" s="115">
        <f t="shared" ref="T92" si="136">SUM(T87:T91)</f>
        <v>0</v>
      </c>
      <c r="U92" s="115">
        <f t="shared" ref="U92" si="137">SUM(U87:U91)</f>
        <v>0</v>
      </c>
      <c r="V92" s="183">
        <f t="shared" ref="V92" si="138">SUM(V87:V91)</f>
        <v>0</v>
      </c>
      <c r="W92" s="112">
        <f t="shared" si="117"/>
        <v>0</v>
      </c>
      <c r="X92" s="117"/>
    </row>
    <row r="93" spans="1:24" hidden="1" outlineLevel="1" x14ac:dyDescent="0.25"/>
    <row r="94" spans="1:24" collapsed="1" x14ac:dyDescent="0.25"/>
    <row r="95" spans="1:24" ht="17.55" customHeight="1" x14ac:dyDescent="0.25">
      <c r="A95" s="179" t="str">
        <f>'4) Ajánlattevői_adatszolg.'!$L$8</f>
        <v/>
      </c>
    </row>
    <row r="96" spans="1:24" ht="16.2" x14ac:dyDescent="0.35">
      <c r="A96" s="178" t="str">
        <f>'4) Ajánlattevői_adatszolg.'!$L$11</f>
        <v/>
      </c>
      <c r="B96" s="106" t="s">
        <v>167</v>
      </c>
      <c r="C96" s="107">
        <v>1</v>
      </c>
      <c r="D96" s="107">
        <v>2</v>
      </c>
      <c r="E96" s="107">
        <v>3</v>
      </c>
      <c r="F96" s="107">
        <v>4</v>
      </c>
      <c r="G96" s="107">
        <v>5</v>
      </c>
      <c r="H96" s="107">
        <v>6</v>
      </c>
      <c r="I96" s="107">
        <v>7</v>
      </c>
      <c r="J96" s="107">
        <v>8</v>
      </c>
      <c r="K96" s="107">
        <v>9</v>
      </c>
      <c r="L96" s="107">
        <v>10</v>
      </c>
      <c r="M96" s="107">
        <v>11</v>
      </c>
      <c r="N96" s="107">
        <v>12</v>
      </c>
      <c r="O96" s="107">
        <v>13</v>
      </c>
      <c r="P96" s="107">
        <v>14</v>
      </c>
      <c r="Q96" s="107">
        <v>15</v>
      </c>
      <c r="R96" s="107">
        <v>16</v>
      </c>
      <c r="S96" s="107">
        <v>17</v>
      </c>
      <c r="T96" s="107">
        <v>18</v>
      </c>
      <c r="U96" s="107">
        <v>19</v>
      </c>
      <c r="V96" s="107">
        <v>20</v>
      </c>
      <c r="W96" s="108" t="s">
        <v>168</v>
      </c>
    </row>
    <row r="97" spans="1:24" ht="17.55" hidden="1" customHeight="1" outlineLevel="1" x14ac:dyDescent="0.25">
      <c r="A97" s="150" t="s">
        <v>231</v>
      </c>
      <c r="B97" s="110">
        <f>$C97+NPV('3) Ajánlatkérői alapadatok'!$E$16,$D97:$V97)</f>
        <v>0</v>
      </c>
      <c r="C97" s="111">
        <f>IF($I$5="",0,$I$13)</f>
        <v>0</v>
      </c>
      <c r="D97" s="111">
        <v>0</v>
      </c>
      <c r="E97" s="111">
        <v>0</v>
      </c>
      <c r="F97" s="111">
        <v>0</v>
      </c>
      <c r="G97" s="111">
        <v>0</v>
      </c>
      <c r="H97" s="111">
        <v>0</v>
      </c>
      <c r="I97" s="111">
        <v>0</v>
      </c>
      <c r="J97" s="111">
        <v>0</v>
      </c>
      <c r="K97" s="111">
        <v>0</v>
      </c>
      <c r="L97" s="111">
        <v>0</v>
      </c>
      <c r="M97" s="111">
        <v>0</v>
      </c>
      <c r="N97" s="111">
        <v>0</v>
      </c>
      <c r="O97" s="111">
        <v>0</v>
      </c>
      <c r="P97" s="111">
        <v>0</v>
      </c>
      <c r="Q97" s="111">
        <v>0</v>
      </c>
      <c r="R97" s="111">
        <v>0</v>
      </c>
      <c r="S97" s="111">
        <v>0</v>
      </c>
      <c r="T97" s="111">
        <v>0</v>
      </c>
      <c r="U97" s="111">
        <v>0</v>
      </c>
      <c r="V97" s="111">
        <v>0</v>
      </c>
      <c r="W97" s="112">
        <f>SUM(C97:V97)</f>
        <v>0</v>
      </c>
    </row>
    <row r="98" spans="1:24" ht="17.55" hidden="1" customHeight="1" outlineLevel="1" x14ac:dyDescent="0.25">
      <c r="A98" s="150" t="s">
        <v>169</v>
      </c>
      <c r="B98" s="110">
        <f>$C98+NPV('3) Ajánlatkérői alapadatok'!$E$16,$D98:$V98)</f>
        <v>0</v>
      </c>
      <c r="C98" s="111">
        <f>IF($I$5="",0,($I$18*'3) Ajánlatkérői alapadatok'!$E$19))</f>
        <v>0</v>
      </c>
      <c r="D98" s="111">
        <f>IF($I$5="",0,IF(D96&gt;$B$23,0,($I$18*'3) Ajánlatkérői alapadatok'!$E$19)*POWER((1+'3) Ajánlatkérői alapadatok'!$E$20),C96)))</f>
        <v>0</v>
      </c>
      <c r="E98" s="111">
        <f>IF($I$5="",0,IF(E96&gt;$B$23,0,($I$18*'3) Ajánlatkérői alapadatok'!$E$19)*POWER((1+'3) Ajánlatkérői alapadatok'!$E$20),D96)))</f>
        <v>0</v>
      </c>
      <c r="F98" s="111">
        <f>IF($I$5="",0,IF(F96&gt;$B$23,0,($I$18*'3) Ajánlatkérői alapadatok'!$E$19)*POWER((1+'3) Ajánlatkérői alapadatok'!$E$20),E96)))</f>
        <v>0</v>
      </c>
      <c r="G98" s="111">
        <f>IF($I$5="",0,IF(G96&gt;$B$23,0,($I$18*'3) Ajánlatkérői alapadatok'!$E$19)*POWER((1+'3) Ajánlatkérői alapadatok'!$E$20),F96)))</f>
        <v>0</v>
      </c>
      <c r="H98" s="111">
        <f>IF($I$5="",0,IF(H96&gt;$B$23,0,($I$18*'3) Ajánlatkérői alapadatok'!$E$19)*POWER((1+'3) Ajánlatkérői alapadatok'!$E$20),G96)))</f>
        <v>0</v>
      </c>
      <c r="I98" s="111">
        <f>IF($I$5="",0,IF(I96&gt;$B$23,0,($I$18*'3) Ajánlatkérői alapadatok'!$E$19)*POWER((1+'3) Ajánlatkérői alapadatok'!$E$20),H96)))</f>
        <v>0</v>
      </c>
      <c r="J98" s="111">
        <f>IF($I$5="",0,IF(J96&gt;$B$23,0,($I$18*'3) Ajánlatkérői alapadatok'!$E$19)*POWER((1+'3) Ajánlatkérői alapadatok'!$E$20),I96)))</f>
        <v>0</v>
      </c>
      <c r="K98" s="111">
        <f>IF($I$5="",0,IF(K96&gt;$B$23,0,($I$18*'3) Ajánlatkérői alapadatok'!$E$19)*POWER((1+'3) Ajánlatkérői alapadatok'!$E$20),J96)))</f>
        <v>0</v>
      </c>
      <c r="L98" s="111">
        <f>IF($I$5="",0,IF(L96&gt;$B$23,0,($I$18*'3) Ajánlatkérői alapadatok'!$E$19)*POWER((1+'3) Ajánlatkérői alapadatok'!$E$20),K96)))</f>
        <v>0</v>
      </c>
      <c r="M98" s="111">
        <f>IF($I$5="",0,IF(M96&gt;$B$23,0,($I$18*'3) Ajánlatkérői alapadatok'!$E$19)*POWER((1+'3) Ajánlatkérői alapadatok'!$E$20),L96)))</f>
        <v>0</v>
      </c>
      <c r="N98" s="111">
        <f>IF($I$5="",0,IF(N96&gt;$B$23,0,($I$18*'3) Ajánlatkérői alapadatok'!$E$19)*POWER((1+'3) Ajánlatkérői alapadatok'!$E$20),M96)))</f>
        <v>0</v>
      </c>
      <c r="O98" s="111">
        <f>IF($I$5="",0,IF(O96&gt;$B$23,0,($I$18*'3) Ajánlatkérői alapadatok'!$E$19)*POWER((1+'3) Ajánlatkérői alapadatok'!$E$20),N96)))</f>
        <v>0</v>
      </c>
      <c r="P98" s="111">
        <f>IF($I$5="",0,IF(P96&gt;$B$23,0,($I$18*'3) Ajánlatkérői alapadatok'!$E$19)*POWER((1+'3) Ajánlatkérői alapadatok'!$E$20),O96)))</f>
        <v>0</v>
      </c>
      <c r="Q98" s="111">
        <f>IF($I$5="",0,IF(Q96&gt;$B$23,0,($I$18*'3) Ajánlatkérői alapadatok'!$E$19)*POWER((1+'3) Ajánlatkérői alapadatok'!$E$20),P96)))</f>
        <v>0</v>
      </c>
      <c r="R98" s="111">
        <f>IF($I$5="",0,IF(R96&gt;$B$23,0,($I$18*'3) Ajánlatkérői alapadatok'!$E$19)*POWER((1+'3) Ajánlatkérői alapadatok'!$E$20),Q96)))</f>
        <v>0</v>
      </c>
      <c r="S98" s="111">
        <f>IF($I$5="",0,IF(S96&gt;$B$23,0,($I$18*'3) Ajánlatkérői alapadatok'!$E$19)*POWER((1+'3) Ajánlatkérői alapadatok'!$E$20),R96)))</f>
        <v>0</v>
      </c>
      <c r="T98" s="111">
        <f>IF($I$5="",0,IF(T96&gt;$B$23,0,($I$18*'3) Ajánlatkérői alapadatok'!$E$19)*POWER((1+'3) Ajánlatkérői alapadatok'!$E$20),S96)))</f>
        <v>0</v>
      </c>
      <c r="U98" s="111">
        <f>IF($I$5="",0,IF(U96&gt;$B$23,0,($I$18*'3) Ajánlatkérői alapadatok'!$E$19)*POWER((1+'3) Ajánlatkérői alapadatok'!$E$20),T96)))</f>
        <v>0</v>
      </c>
      <c r="V98" s="111">
        <f>IF($I$5="",0,IF(V96&gt;$B$23,0,($I$18*'3) Ajánlatkérői alapadatok'!$E$19)*POWER((1+'3) Ajánlatkérői alapadatok'!$E$20),U96)))</f>
        <v>0</v>
      </c>
      <c r="W98" s="112">
        <f t="shared" ref="W98:W102" si="139">SUM(C98:V98)</f>
        <v>0</v>
      </c>
    </row>
    <row r="99" spans="1:24" ht="17.55" hidden="1" customHeight="1" outlineLevel="1" x14ac:dyDescent="0.25">
      <c r="A99" s="150" t="s">
        <v>170</v>
      </c>
      <c r="B99" s="110">
        <f>$C99+NPV('3) Ajánlatkérői alapadatok'!$E$16,$D99:$V99)</f>
        <v>0</v>
      </c>
      <c r="C99" s="111">
        <f>IF($I$5="",0,('4) Ajánlattevői_adatszolg.'!$L$100+'4) Ajánlattevői_adatszolg.'!$L$102)+(('4) Ajánlattevői_adatszolg.'!$L$99+'4) Ajánlattevői_adatszolg.'!$L$101)*$I$17))</f>
        <v>0</v>
      </c>
      <c r="D99" s="111">
        <f>IF(D96&gt;$B$23,0,$C99)</f>
        <v>0</v>
      </c>
      <c r="E99" s="111">
        <f t="shared" ref="E99:V99" si="140">IF(E96&gt;$B$23,0,$C99)</f>
        <v>0</v>
      </c>
      <c r="F99" s="111">
        <f t="shared" si="140"/>
        <v>0</v>
      </c>
      <c r="G99" s="111">
        <f t="shared" si="140"/>
        <v>0</v>
      </c>
      <c r="H99" s="111">
        <f t="shared" si="140"/>
        <v>0</v>
      </c>
      <c r="I99" s="111">
        <f t="shared" si="140"/>
        <v>0</v>
      </c>
      <c r="J99" s="111">
        <f t="shared" si="140"/>
        <v>0</v>
      </c>
      <c r="K99" s="111">
        <f t="shared" si="140"/>
        <v>0</v>
      </c>
      <c r="L99" s="111">
        <f t="shared" si="140"/>
        <v>0</v>
      </c>
      <c r="M99" s="111">
        <f t="shared" si="140"/>
        <v>0</v>
      </c>
      <c r="N99" s="111">
        <f t="shared" si="140"/>
        <v>0</v>
      </c>
      <c r="O99" s="111">
        <f t="shared" si="140"/>
        <v>0</v>
      </c>
      <c r="P99" s="111">
        <f t="shared" si="140"/>
        <v>0</v>
      </c>
      <c r="Q99" s="111">
        <f t="shared" si="140"/>
        <v>0</v>
      </c>
      <c r="R99" s="111">
        <f t="shared" si="140"/>
        <v>0</v>
      </c>
      <c r="S99" s="111">
        <f t="shared" si="140"/>
        <v>0</v>
      </c>
      <c r="T99" s="111">
        <f t="shared" si="140"/>
        <v>0</v>
      </c>
      <c r="U99" s="111">
        <f t="shared" si="140"/>
        <v>0</v>
      </c>
      <c r="V99" s="111">
        <f t="shared" si="140"/>
        <v>0</v>
      </c>
      <c r="W99" s="112">
        <f>SUM(C99:V99)</f>
        <v>0</v>
      </c>
    </row>
    <row r="100" spans="1:24" ht="17.55" hidden="1" customHeight="1" outlineLevel="1" x14ac:dyDescent="0.25">
      <c r="A100" s="150" t="s">
        <v>140</v>
      </c>
      <c r="B100" s="110">
        <f>$C100+NPV('3) Ajánlatkérői alapadatok'!$E$16,$D100:$V100)</f>
        <v>0</v>
      </c>
      <c r="C100" s="111">
        <f>IF(I5="",0,('4) Ajánlattevői_adatszolg.'!L105+'4) Ajánlattevői_adatszolg.'!L107)*I$17+'4) Ajánlattevői_adatszolg.'!L106+'4) Ajánlattevői_adatszolg.'!L108)</f>
        <v>0</v>
      </c>
      <c r="D100" s="111">
        <f>IF($I$5="",0,'4) Ajánlattevői_adatszolg.'!L106+'4) Ajánlattevői_adatszolg.'!L108)</f>
        <v>0</v>
      </c>
      <c r="E100" s="111">
        <f>IF(E96&gt;$B$23,0,$D$100)</f>
        <v>0</v>
      </c>
      <c r="F100" s="111">
        <f t="shared" ref="F100:V100" si="141">IF(F96&gt;$B$23,0,$D$100)</f>
        <v>0</v>
      </c>
      <c r="G100" s="111">
        <f t="shared" si="141"/>
        <v>0</v>
      </c>
      <c r="H100" s="111">
        <f t="shared" si="141"/>
        <v>0</v>
      </c>
      <c r="I100" s="111">
        <f t="shared" si="141"/>
        <v>0</v>
      </c>
      <c r="J100" s="111">
        <f t="shared" si="141"/>
        <v>0</v>
      </c>
      <c r="K100" s="111">
        <f t="shared" si="141"/>
        <v>0</v>
      </c>
      <c r="L100" s="111">
        <f t="shared" si="141"/>
        <v>0</v>
      </c>
      <c r="M100" s="111">
        <f t="shared" si="141"/>
        <v>0</v>
      </c>
      <c r="N100" s="111">
        <f t="shared" si="141"/>
        <v>0</v>
      </c>
      <c r="O100" s="111">
        <f t="shared" si="141"/>
        <v>0</v>
      </c>
      <c r="P100" s="111">
        <f t="shared" si="141"/>
        <v>0</v>
      </c>
      <c r="Q100" s="111">
        <f t="shared" si="141"/>
        <v>0</v>
      </c>
      <c r="R100" s="111">
        <f t="shared" si="141"/>
        <v>0</v>
      </c>
      <c r="S100" s="111">
        <f t="shared" si="141"/>
        <v>0</v>
      </c>
      <c r="T100" s="111">
        <f t="shared" si="141"/>
        <v>0</v>
      </c>
      <c r="U100" s="111">
        <f t="shared" si="141"/>
        <v>0</v>
      </c>
      <c r="V100" s="111">
        <f t="shared" si="141"/>
        <v>0</v>
      </c>
      <c r="W100" s="112">
        <f>SUM(C100:V100)</f>
        <v>0</v>
      </c>
    </row>
    <row r="101" spans="1:24" ht="17.55" hidden="1" customHeight="1" outlineLevel="1" x14ac:dyDescent="0.25">
      <c r="A101" s="161" t="s">
        <v>171</v>
      </c>
      <c r="B101" s="121">
        <f>$C101+NPV('3) Ajánlatkérői alapadatok'!$E$16,$D101:$V101)</f>
        <v>0</v>
      </c>
      <c r="C101" s="111">
        <f>IFERROR(IF(C96&gt;$B$23,0,$I$19*'3) Ajánlatkérői alapadatok'!$E$62),0)</f>
        <v>0</v>
      </c>
      <c r="D101" s="111">
        <f>IFERROR(IF(D96&gt;$B$23,0,$I$19*'3) Ajánlatkérői alapadatok'!$E$62),0)</f>
        <v>0</v>
      </c>
      <c r="E101" s="111">
        <f>IFERROR(IF(E96&gt;$B$23,0,$I$19*'3) Ajánlatkérői alapadatok'!$E$62),0)</f>
        <v>0</v>
      </c>
      <c r="F101" s="111">
        <f>IFERROR(IF(F96&gt;$B$23,0,$I$19*'3) Ajánlatkérői alapadatok'!$E$62),0)</f>
        <v>0</v>
      </c>
      <c r="G101" s="111">
        <f>IFERROR(IF(G96&gt;$B$23,0,$I$19*'3) Ajánlatkérői alapadatok'!$E$62),0)</f>
        <v>0</v>
      </c>
      <c r="H101" s="111">
        <f>IFERROR(IF(H96&gt;$B$23,0,$I$19*'3) Ajánlatkérői alapadatok'!$E$62),0)</f>
        <v>0</v>
      </c>
      <c r="I101" s="111">
        <f>IFERROR(IF(I96&gt;$B$23,0,$I$19*'3) Ajánlatkérői alapadatok'!$E$62),0)</f>
        <v>0</v>
      </c>
      <c r="J101" s="111">
        <f>IFERROR(IF(J96&gt;$B$23,0,$I$19*'3) Ajánlatkérői alapadatok'!$E$62),0)</f>
        <v>0</v>
      </c>
      <c r="K101" s="111">
        <f>IFERROR(IF(K96&gt;$B$23,0,$I$19*'3) Ajánlatkérői alapadatok'!$E$62),0)</f>
        <v>0</v>
      </c>
      <c r="L101" s="111">
        <f>IFERROR(IF(L96&gt;$B$23,0,$I$19*'3) Ajánlatkérői alapadatok'!$E$62),0)</f>
        <v>0</v>
      </c>
      <c r="M101" s="111">
        <f>IFERROR(IF(M96&gt;$B$23,0,$I$19*'3) Ajánlatkérői alapadatok'!$E$62),0)</f>
        <v>0</v>
      </c>
      <c r="N101" s="111">
        <f>IFERROR(IF(N96&gt;$B$23,0,$I$19*'3) Ajánlatkérői alapadatok'!$E$62),0)</f>
        <v>0</v>
      </c>
      <c r="O101" s="111">
        <f>IFERROR(IF(O96&gt;$B$23,0,$I$19*'3) Ajánlatkérői alapadatok'!$E$62),0)</f>
        <v>0</v>
      </c>
      <c r="P101" s="111">
        <f>IFERROR(IF(P96&gt;$B$23,0,$I$19*'3) Ajánlatkérői alapadatok'!$E$62),0)</f>
        <v>0</v>
      </c>
      <c r="Q101" s="111">
        <f>IFERROR(IF(Q96&gt;$B$23,0,$I$19*'3) Ajánlatkérői alapadatok'!$E$62),0)</f>
        <v>0</v>
      </c>
      <c r="R101" s="111">
        <f>IFERROR(IF(R96&gt;$B$23,0,$I$19*'3) Ajánlatkérői alapadatok'!$E$62),0)</f>
        <v>0</v>
      </c>
      <c r="S101" s="111">
        <f>IFERROR(IF(S96&gt;$B$23,0,$I$19*'3) Ajánlatkérői alapadatok'!$E$62),0)</f>
        <v>0</v>
      </c>
      <c r="T101" s="111">
        <f>IFERROR(IF(T96&gt;$B$23,0,$I$19*'3) Ajánlatkérői alapadatok'!$E$62),0)</f>
        <v>0</v>
      </c>
      <c r="U101" s="111">
        <f>IFERROR(IF(U96&gt;$B$23,0,$I$19*'3) Ajánlatkérői alapadatok'!$E$62),0)</f>
        <v>0</v>
      </c>
      <c r="V101" s="111">
        <f>IFERROR(IF(V96&gt;$B$23,0,$I$19*'3) Ajánlatkérői alapadatok'!$E$62),0)</f>
        <v>0</v>
      </c>
      <c r="W101" s="112">
        <f t="shared" si="139"/>
        <v>0</v>
      </c>
    </row>
    <row r="102" spans="1:24" s="118" customFormat="1" ht="17.55" hidden="1" customHeight="1" outlineLevel="1" x14ac:dyDescent="0.25">
      <c r="A102" s="114" t="s">
        <v>172</v>
      </c>
      <c r="B102" s="120">
        <f>$C102+NPV('3) Ajánlatkérői alapadatok'!$E$16,$D102:$V102)</f>
        <v>0</v>
      </c>
      <c r="C102" s="116">
        <f>SUM(C97:C101)</f>
        <v>0</v>
      </c>
      <c r="D102" s="115">
        <f t="shared" ref="D102" si="142">SUM(D97:D101)</f>
        <v>0</v>
      </c>
      <c r="E102" s="115">
        <f t="shared" ref="E102" si="143">SUM(E97:E101)</f>
        <v>0</v>
      </c>
      <c r="F102" s="115">
        <f t="shared" ref="F102" si="144">SUM(F97:F101)</f>
        <v>0</v>
      </c>
      <c r="G102" s="115">
        <f t="shared" ref="G102" si="145">SUM(G97:G101)</f>
        <v>0</v>
      </c>
      <c r="H102" s="115">
        <f t="shared" ref="H102" si="146">SUM(H97:H101)</f>
        <v>0</v>
      </c>
      <c r="I102" s="115">
        <f t="shared" ref="I102" si="147">SUM(I97:I101)</f>
        <v>0</v>
      </c>
      <c r="J102" s="115">
        <f t="shared" ref="J102" si="148">SUM(J97:J101)</f>
        <v>0</v>
      </c>
      <c r="K102" s="115">
        <f t="shared" ref="K102" si="149">SUM(K97:K101)</f>
        <v>0</v>
      </c>
      <c r="L102" s="115">
        <f t="shared" ref="L102" si="150">SUM(L97:L101)</f>
        <v>0</v>
      </c>
      <c r="M102" s="115">
        <f t="shared" ref="M102" si="151">SUM(M97:M101)</f>
        <v>0</v>
      </c>
      <c r="N102" s="115">
        <f t="shared" ref="N102" si="152">SUM(N97:N101)</f>
        <v>0</v>
      </c>
      <c r="O102" s="115">
        <f t="shared" ref="O102" si="153">SUM(O97:O101)</f>
        <v>0</v>
      </c>
      <c r="P102" s="115">
        <f t="shared" ref="P102" si="154">SUM(P97:P101)</f>
        <v>0</v>
      </c>
      <c r="Q102" s="115">
        <f t="shared" ref="Q102" si="155">SUM(Q97:Q101)</f>
        <v>0</v>
      </c>
      <c r="R102" s="115">
        <f t="shared" ref="R102" si="156">SUM(R97:R101)</f>
        <v>0</v>
      </c>
      <c r="S102" s="115">
        <f t="shared" ref="S102" si="157">SUM(S97:S101)</f>
        <v>0</v>
      </c>
      <c r="T102" s="115">
        <f t="shared" ref="T102" si="158">SUM(T97:T101)</f>
        <v>0</v>
      </c>
      <c r="U102" s="115">
        <f t="shared" ref="U102" si="159">SUM(U97:U101)</f>
        <v>0</v>
      </c>
      <c r="V102" s="183">
        <f t="shared" ref="V102" si="160">SUM(V97:V101)</f>
        <v>0</v>
      </c>
      <c r="W102" s="112">
        <f t="shared" si="139"/>
        <v>0</v>
      </c>
      <c r="X102" s="117"/>
    </row>
    <row r="103" spans="1:24" collapsed="1" x14ac:dyDescent="0.25"/>
    <row r="105" spans="1:24" ht="17.55" customHeight="1" x14ac:dyDescent="0.25">
      <c r="A105" s="179" t="str">
        <f>'4) Ajánlattevői_adatszolg.'!$M$8</f>
        <v/>
      </c>
    </row>
    <row r="106" spans="1:24" ht="16.2" x14ac:dyDescent="0.35">
      <c r="A106" s="178" t="str">
        <f>'4) Ajánlattevői_adatszolg.'!$M$11</f>
        <v/>
      </c>
      <c r="B106" s="106" t="s">
        <v>167</v>
      </c>
      <c r="C106" s="107">
        <v>1</v>
      </c>
      <c r="D106" s="107">
        <v>2</v>
      </c>
      <c r="E106" s="107">
        <v>3</v>
      </c>
      <c r="F106" s="107">
        <v>4</v>
      </c>
      <c r="G106" s="107">
        <v>5</v>
      </c>
      <c r="H106" s="107">
        <v>6</v>
      </c>
      <c r="I106" s="107">
        <v>7</v>
      </c>
      <c r="J106" s="107">
        <v>8</v>
      </c>
      <c r="K106" s="107">
        <v>9</v>
      </c>
      <c r="L106" s="107">
        <v>10</v>
      </c>
      <c r="M106" s="107">
        <v>11</v>
      </c>
      <c r="N106" s="107">
        <v>12</v>
      </c>
      <c r="O106" s="107">
        <v>13</v>
      </c>
      <c r="P106" s="107">
        <v>14</v>
      </c>
      <c r="Q106" s="107">
        <v>15</v>
      </c>
      <c r="R106" s="107">
        <v>16</v>
      </c>
      <c r="S106" s="107">
        <v>17</v>
      </c>
      <c r="T106" s="107">
        <v>18</v>
      </c>
      <c r="U106" s="107">
        <v>19</v>
      </c>
      <c r="V106" s="107">
        <v>20</v>
      </c>
      <c r="W106" s="108" t="s">
        <v>168</v>
      </c>
    </row>
    <row r="107" spans="1:24" ht="17.55" hidden="1" customHeight="1" outlineLevel="1" x14ac:dyDescent="0.25">
      <c r="A107" s="150" t="s">
        <v>231</v>
      </c>
      <c r="B107" s="110">
        <f>$C107+NPV('3) Ajánlatkérői alapadatok'!$E$16,$D107:$V107)</f>
        <v>0</v>
      </c>
      <c r="C107" s="111">
        <f>IF($J$5="",0,$J$13)</f>
        <v>0</v>
      </c>
      <c r="D107" s="111">
        <v>0</v>
      </c>
      <c r="E107" s="111">
        <v>0</v>
      </c>
      <c r="F107" s="111">
        <v>0</v>
      </c>
      <c r="G107" s="111">
        <v>0</v>
      </c>
      <c r="H107" s="111">
        <v>0</v>
      </c>
      <c r="I107" s="111">
        <v>0</v>
      </c>
      <c r="J107" s="111">
        <v>0</v>
      </c>
      <c r="K107" s="111">
        <v>0</v>
      </c>
      <c r="L107" s="111">
        <v>0</v>
      </c>
      <c r="M107" s="111">
        <v>0</v>
      </c>
      <c r="N107" s="111">
        <v>0</v>
      </c>
      <c r="O107" s="111">
        <v>0</v>
      </c>
      <c r="P107" s="111">
        <v>0</v>
      </c>
      <c r="Q107" s="111">
        <v>0</v>
      </c>
      <c r="R107" s="111">
        <v>0</v>
      </c>
      <c r="S107" s="111">
        <v>0</v>
      </c>
      <c r="T107" s="111">
        <v>0</v>
      </c>
      <c r="U107" s="111">
        <v>0</v>
      </c>
      <c r="V107" s="111">
        <v>0</v>
      </c>
      <c r="W107" s="112">
        <f>SUM(C107:V107)</f>
        <v>0</v>
      </c>
    </row>
    <row r="108" spans="1:24" ht="17.55" hidden="1" customHeight="1" outlineLevel="1" x14ac:dyDescent="0.25">
      <c r="A108" s="150" t="s">
        <v>169</v>
      </c>
      <c r="B108" s="110">
        <f>$C108+NPV('3) Ajánlatkérői alapadatok'!$E$16,$D108:$V108)</f>
        <v>0</v>
      </c>
      <c r="C108" s="111">
        <f>IF($J$5="",0,($J$18*'3) Ajánlatkérői alapadatok'!$E$19))</f>
        <v>0</v>
      </c>
      <c r="D108" s="111">
        <f>IF($J$5="",0,IF(D106&gt;$B$23,0,($J$18*'3) Ajánlatkérői alapadatok'!$E$19)*POWER((1+'3) Ajánlatkérői alapadatok'!$E$20),C106)))</f>
        <v>0</v>
      </c>
      <c r="E108" s="111">
        <f>IF($J$5="",0,IF(E106&gt;$B$23,0,($J$18*'3) Ajánlatkérői alapadatok'!$E$19)*POWER((1+'3) Ajánlatkérői alapadatok'!$E$20),D106)))</f>
        <v>0</v>
      </c>
      <c r="F108" s="111">
        <f>IF($J$5="",0,IF(F106&gt;$B$23,0,($J$18*'3) Ajánlatkérői alapadatok'!$E$19)*POWER((1+'3) Ajánlatkérői alapadatok'!$E$20),E106)))</f>
        <v>0</v>
      </c>
      <c r="G108" s="111">
        <f>IF($J$5="",0,IF(G106&gt;$B$23,0,($J$18*'3) Ajánlatkérői alapadatok'!$E$19)*POWER((1+'3) Ajánlatkérői alapadatok'!$E$20),F106)))</f>
        <v>0</v>
      </c>
      <c r="H108" s="111">
        <f>IF($J$5="",0,IF(H106&gt;$B$23,0,($J$18*'3) Ajánlatkérői alapadatok'!$E$19)*POWER((1+'3) Ajánlatkérői alapadatok'!$E$20),G106)))</f>
        <v>0</v>
      </c>
      <c r="I108" s="111">
        <f>IF($J$5="",0,IF(I106&gt;$B$23,0,($J$18*'3) Ajánlatkérői alapadatok'!$E$19)*POWER((1+'3) Ajánlatkérői alapadatok'!$E$20),H106)))</f>
        <v>0</v>
      </c>
      <c r="J108" s="111">
        <f>IF($J$5="",0,IF(J106&gt;$B$23,0,($J$18*'3) Ajánlatkérői alapadatok'!$E$19)*POWER((1+'3) Ajánlatkérői alapadatok'!$E$20),I106)))</f>
        <v>0</v>
      </c>
      <c r="K108" s="111">
        <f>IF($J$5="",0,IF(K106&gt;$B$23,0,($J$18*'3) Ajánlatkérői alapadatok'!$E$19)*POWER((1+'3) Ajánlatkérői alapadatok'!$E$20),J106)))</f>
        <v>0</v>
      </c>
      <c r="L108" s="111">
        <f>IF($J$5="",0,IF(L106&gt;$B$23,0,($J$18*'3) Ajánlatkérői alapadatok'!$E$19)*POWER((1+'3) Ajánlatkérői alapadatok'!$E$20),K106)))</f>
        <v>0</v>
      </c>
      <c r="M108" s="111">
        <f>IF($J$5="",0,IF(M106&gt;$B$23,0,($J$18*'3) Ajánlatkérői alapadatok'!$E$19)*POWER((1+'3) Ajánlatkérői alapadatok'!$E$20),L106)))</f>
        <v>0</v>
      </c>
      <c r="N108" s="111">
        <f>IF($J$5="",0,IF(N106&gt;$B$23,0,($J$18*'3) Ajánlatkérői alapadatok'!$E$19)*POWER((1+'3) Ajánlatkérői alapadatok'!$E$20),M106)))</f>
        <v>0</v>
      </c>
      <c r="O108" s="111">
        <f>IF($J$5="",0,IF(O106&gt;$B$23,0,($J$18*'3) Ajánlatkérői alapadatok'!$E$19)*POWER((1+'3) Ajánlatkérői alapadatok'!$E$20),N106)))</f>
        <v>0</v>
      </c>
      <c r="P108" s="111">
        <f>IF($J$5="",0,IF(P106&gt;$B$23,0,($J$18*'3) Ajánlatkérői alapadatok'!$E$19)*POWER((1+'3) Ajánlatkérői alapadatok'!$E$20),O106)))</f>
        <v>0</v>
      </c>
      <c r="Q108" s="111">
        <f>IF($J$5="",0,IF(Q106&gt;$B$23,0,($J$18*'3) Ajánlatkérői alapadatok'!$E$19)*POWER((1+'3) Ajánlatkérői alapadatok'!$E$20),P106)))</f>
        <v>0</v>
      </c>
      <c r="R108" s="111">
        <f>IF($J$5="",0,IF(R106&gt;$B$23,0,($J$18*'3) Ajánlatkérői alapadatok'!$E$19)*POWER((1+'3) Ajánlatkérői alapadatok'!$E$20),Q106)))</f>
        <v>0</v>
      </c>
      <c r="S108" s="111">
        <f>IF($J$5="",0,IF(S106&gt;$B$23,0,($J$18*'3) Ajánlatkérői alapadatok'!$E$19)*POWER((1+'3) Ajánlatkérői alapadatok'!$E$20),R106)))</f>
        <v>0</v>
      </c>
      <c r="T108" s="111">
        <f>IF($J$5="",0,IF(T106&gt;$B$23,0,($J$18*'3) Ajánlatkérői alapadatok'!$E$19)*POWER((1+'3) Ajánlatkérői alapadatok'!$E$20),S106)))</f>
        <v>0</v>
      </c>
      <c r="U108" s="111">
        <f>IF($J$5="",0,IF(U106&gt;$B$23,0,($J$18*'3) Ajánlatkérői alapadatok'!$E$19)*POWER((1+'3) Ajánlatkérői alapadatok'!$E$20),T106)))</f>
        <v>0</v>
      </c>
      <c r="V108" s="111">
        <f>IF($J$5="",0,IF(V106&gt;$B$23,0,($J$18*'3) Ajánlatkérői alapadatok'!$E$19)*POWER((1+'3) Ajánlatkérői alapadatok'!$E$20),U106)))</f>
        <v>0</v>
      </c>
      <c r="W108" s="112">
        <f t="shared" ref="W108:W112" si="161">SUM(C108:V108)</f>
        <v>0</v>
      </c>
    </row>
    <row r="109" spans="1:24" ht="17.55" hidden="1" customHeight="1" outlineLevel="1" x14ac:dyDescent="0.25">
      <c r="A109" s="150" t="s">
        <v>170</v>
      </c>
      <c r="B109" s="110">
        <f>$C109+NPV('3) Ajánlatkérői alapadatok'!$E$16,$D109:$V109)</f>
        <v>0</v>
      </c>
      <c r="C109" s="111">
        <f>IF($J$5="",0,('4) Ajánlattevői_adatszolg.'!$M$100+'4) Ajánlattevői_adatszolg.'!$M$102)+(('4) Ajánlattevői_adatszolg.'!$M$99+'4) Ajánlattevői_adatszolg.'!$M$101)*$J$17))</f>
        <v>0</v>
      </c>
      <c r="D109" s="111">
        <f>IF(D106&gt;$B$23,0,$C109)</f>
        <v>0</v>
      </c>
      <c r="E109" s="111">
        <f t="shared" ref="E109:V109" si="162">IF(E106&gt;$B$23,0,$C109)</f>
        <v>0</v>
      </c>
      <c r="F109" s="111">
        <f t="shared" si="162"/>
        <v>0</v>
      </c>
      <c r="G109" s="111">
        <f t="shared" si="162"/>
        <v>0</v>
      </c>
      <c r="H109" s="111">
        <f t="shared" si="162"/>
        <v>0</v>
      </c>
      <c r="I109" s="111">
        <f t="shared" si="162"/>
        <v>0</v>
      </c>
      <c r="J109" s="111">
        <f t="shared" si="162"/>
        <v>0</v>
      </c>
      <c r="K109" s="111">
        <f t="shared" si="162"/>
        <v>0</v>
      </c>
      <c r="L109" s="111">
        <f t="shared" si="162"/>
        <v>0</v>
      </c>
      <c r="M109" s="111">
        <f t="shared" si="162"/>
        <v>0</v>
      </c>
      <c r="N109" s="111">
        <f t="shared" si="162"/>
        <v>0</v>
      </c>
      <c r="O109" s="111">
        <f t="shared" si="162"/>
        <v>0</v>
      </c>
      <c r="P109" s="111">
        <f t="shared" si="162"/>
        <v>0</v>
      </c>
      <c r="Q109" s="111">
        <f t="shared" si="162"/>
        <v>0</v>
      </c>
      <c r="R109" s="111">
        <f t="shared" si="162"/>
        <v>0</v>
      </c>
      <c r="S109" s="111">
        <f t="shared" si="162"/>
        <v>0</v>
      </c>
      <c r="T109" s="111">
        <f t="shared" si="162"/>
        <v>0</v>
      </c>
      <c r="U109" s="111">
        <f t="shared" si="162"/>
        <v>0</v>
      </c>
      <c r="V109" s="111">
        <f t="shared" si="162"/>
        <v>0</v>
      </c>
      <c r="W109" s="112">
        <f>SUM(C109:V109)</f>
        <v>0</v>
      </c>
    </row>
    <row r="110" spans="1:24" ht="17.55" hidden="1" customHeight="1" outlineLevel="1" x14ac:dyDescent="0.25">
      <c r="A110" s="150" t="s">
        <v>140</v>
      </c>
      <c r="B110" s="110">
        <f>$C110+NPV('3) Ajánlatkérői alapadatok'!$E$16,$D110:$V110)</f>
        <v>0</v>
      </c>
      <c r="C110" s="111">
        <f>IF(J5="",0,('4) Ajánlattevői_adatszolg.'!M105+'4) Ajánlattevői_adatszolg.'!M107)*J$17+'4) Ajánlattevői_adatszolg.'!M106+'4) Ajánlattevői_adatszolg.'!M108)</f>
        <v>0</v>
      </c>
      <c r="D110" s="111">
        <f>IF($J$5="",0,'4) Ajánlattevői_adatszolg.'!M106+'4) Ajánlattevői_adatszolg.'!M108)</f>
        <v>0</v>
      </c>
      <c r="E110" s="111">
        <f>IF(E106&gt;$B$23,0,$D$110)</f>
        <v>0</v>
      </c>
      <c r="F110" s="111">
        <f t="shared" ref="F110:V110" si="163">IF(F106&gt;$B$23,0,$D$110)</f>
        <v>0</v>
      </c>
      <c r="G110" s="111">
        <f t="shared" si="163"/>
        <v>0</v>
      </c>
      <c r="H110" s="111">
        <f t="shared" si="163"/>
        <v>0</v>
      </c>
      <c r="I110" s="111">
        <f t="shared" si="163"/>
        <v>0</v>
      </c>
      <c r="J110" s="111">
        <f t="shared" si="163"/>
        <v>0</v>
      </c>
      <c r="K110" s="111">
        <f t="shared" si="163"/>
        <v>0</v>
      </c>
      <c r="L110" s="111">
        <f t="shared" si="163"/>
        <v>0</v>
      </c>
      <c r="M110" s="111">
        <f t="shared" si="163"/>
        <v>0</v>
      </c>
      <c r="N110" s="111">
        <f t="shared" si="163"/>
        <v>0</v>
      </c>
      <c r="O110" s="111">
        <f t="shared" si="163"/>
        <v>0</v>
      </c>
      <c r="P110" s="111">
        <f t="shared" si="163"/>
        <v>0</v>
      </c>
      <c r="Q110" s="111">
        <f t="shared" si="163"/>
        <v>0</v>
      </c>
      <c r="R110" s="111">
        <f t="shared" si="163"/>
        <v>0</v>
      </c>
      <c r="S110" s="111">
        <f t="shared" si="163"/>
        <v>0</v>
      </c>
      <c r="T110" s="111">
        <f t="shared" si="163"/>
        <v>0</v>
      </c>
      <c r="U110" s="111">
        <f t="shared" si="163"/>
        <v>0</v>
      </c>
      <c r="V110" s="111">
        <f t="shared" si="163"/>
        <v>0</v>
      </c>
      <c r="W110" s="112">
        <f>SUM(C110:V110)</f>
        <v>0</v>
      </c>
    </row>
    <row r="111" spans="1:24" ht="17.55" hidden="1" customHeight="1" outlineLevel="1" x14ac:dyDescent="0.25">
      <c r="A111" s="161" t="s">
        <v>171</v>
      </c>
      <c r="B111" s="121">
        <f>$C111+NPV('3) Ajánlatkérői alapadatok'!$E$16,$D111:$V111)</f>
        <v>0</v>
      </c>
      <c r="C111" s="111">
        <f>IFERROR(IF(C106&gt;$B$23,0,$J$19*'3) Ajánlatkérői alapadatok'!$E$62),0)</f>
        <v>0</v>
      </c>
      <c r="D111" s="111">
        <f>IFERROR(IF(D106&gt;$B$23,0,$J$19*'3) Ajánlatkérői alapadatok'!$E$62),0)</f>
        <v>0</v>
      </c>
      <c r="E111" s="111">
        <f>IFERROR(IF(E106&gt;$B$23,0,$J$19*'3) Ajánlatkérői alapadatok'!$E$62),0)</f>
        <v>0</v>
      </c>
      <c r="F111" s="111">
        <f>IFERROR(IF(F106&gt;$B$23,0,$J$19*'3) Ajánlatkérői alapadatok'!$E$62),0)</f>
        <v>0</v>
      </c>
      <c r="G111" s="111">
        <f>IFERROR(IF(G106&gt;$B$23,0,$J$19*'3) Ajánlatkérői alapadatok'!$E$62),0)</f>
        <v>0</v>
      </c>
      <c r="H111" s="111">
        <f>IFERROR(IF(H106&gt;$B$23,0,$J$19*'3) Ajánlatkérői alapadatok'!$E$62),0)</f>
        <v>0</v>
      </c>
      <c r="I111" s="111">
        <f>IFERROR(IF(I106&gt;$B$23,0,$J$19*'3) Ajánlatkérői alapadatok'!$E$62),0)</f>
        <v>0</v>
      </c>
      <c r="J111" s="111">
        <f>IFERROR(IF(J106&gt;$B$23,0,$J$19*'3) Ajánlatkérői alapadatok'!$E$62),0)</f>
        <v>0</v>
      </c>
      <c r="K111" s="111">
        <f>IFERROR(IF(K106&gt;$B$23,0,$J$19*'3) Ajánlatkérői alapadatok'!$E$62),0)</f>
        <v>0</v>
      </c>
      <c r="L111" s="111">
        <f>IFERROR(IF(L106&gt;$B$23,0,$J$19*'3) Ajánlatkérői alapadatok'!$E$62),0)</f>
        <v>0</v>
      </c>
      <c r="M111" s="111">
        <f>IFERROR(IF(M106&gt;$B$23,0,$J$19*'3) Ajánlatkérői alapadatok'!$E$62),0)</f>
        <v>0</v>
      </c>
      <c r="N111" s="111">
        <f>IFERROR(IF(N106&gt;$B$23,0,$J$19*'3) Ajánlatkérői alapadatok'!$E$62),0)</f>
        <v>0</v>
      </c>
      <c r="O111" s="111">
        <f>IFERROR(IF(O106&gt;$B$23,0,$J$19*'3) Ajánlatkérői alapadatok'!$E$62),0)</f>
        <v>0</v>
      </c>
      <c r="P111" s="111">
        <f>IFERROR(IF(P106&gt;$B$23,0,$J$19*'3) Ajánlatkérői alapadatok'!$E$62),0)</f>
        <v>0</v>
      </c>
      <c r="Q111" s="111">
        <f>IFERROR(IF(Q106&gt;$B$23,0,$J$19*'3) Ajánlatkérői alapadatok'!$E$62),0)</f>
        <v>0</v>
      </c>
      <c r="R111" s="111">
        <f>IFERROR(IF(R106&gt;$B$23,0,$J$19*'3) Ajánlatkérői alapadatok'!$E$62),0)</f>
        <v>0</v>
      </c>
      <c r="S111" s="111">
        <f>IFERROR(IF(S106&gt;$B$23,0,$J$19*'3) Ajánlatkérői alapadatok'!$E$62),0)</f>
        <v>0</v>
      </c>
      <c r="T111" s="111">
        <f>IFERROR(IF(T106&gt;$B$23,0,$J$19*'3) Ajánlatkérői alapadatok'!$E$62),0)</f>
        <v>0</v>
      </c>
      <c r="U111" s="111">
        <f>IFERROR(IF(U106&gt;$B$23,0,$J$19*'3) Ajánlatkérői alapadatok'!$E$62),0)</f>
        <v>0</v>
      </c>
      <c r="V111" s="111">
        <f>IFERROR(IF(V106&gt;$B$23,0,$J$19*'3) Ajánlatkérői alapadatok'!$E$62),0)</f>
        <v>0</v>
      </c>
      <c r="W111" s="112">
        <f t="shared" si="161"/>
        <v>0</v>
      </c>
    </row>
    <row r="112" spans="1:24" s="118" customFormat="1" ht="17.55" hidden="1" customHeight="1" outlineLevel="1" x14ac:dyDescent="0.25">
      <c r="A112" s="114" t="s">
        <v>172</v>
      </c>
      <c r="B112" s="120">
        <f>$C112+NPV('3) Ajánlatkérői alapadatok'!$E$16,$D112:$V112)</f>
        <v>0</v>
      </c>
      <c r="C112" s="116">
        <f>SUM(C107:C111)</f>
        <v>0</v>
      </c>
      <c r="D112" s="115">
        <f t="shared" ref="D112" si="164">SUM(D107:D111)</f>
        <v>0</v>
      </c>
      <c r="E112" s="115">
        <f t="shared" ref="E112" si="165">SUM(E107:E111)</f>
        <v>0</v>
      </c>
      <c r="F112" s="115">
        <f t="shared" ref="F112" si="166">SUM(F107:F111)</f>
        <v>0</v>
      </c>
      <c r="G112" s="115">
        <f t="shared" ref="G112" si="167">SUM(G107:G111)</f>
        <v>0</v>
      </c>
      <c r="H112" s="115">
        <f t="shared" ref="H112" si="168">SUM(H107:H111)</f>
        <v>0</v>
      </c>
      <c r="I112" s="115">
        <f t="shared" ref="I112" si="169">SUM(I107:I111)</f>
        <v>0</v>
      </c>
      <c r="J112" s="115">
        <f t="shared" ref="J112" si="170">SUM(J107:J111)</f>
        <v>0</v>
      </c>
      <c r="K112" s="115">
        <f t="shared" ref="K112" si="171">SUM(K107:K111)</f>
        <v>0</v>
      </c>
      <c r="L112" s="115">
        <f t="shared" ref="L112" si="172">SUM(L107:L111)</f>
        <v>0</v>
      </c>
      <c r="M112" s="115">
        <f t="shared" ref="M112" si="173">SUM(M107:M111)</f>
        <v>0</v>
      </c>
      <c r="N112" s="115">
        <f t="shared" ref="N112" si="174">SUM(N107:N111)</f>
        <v>0</v>
      </c>
      <c r="O112" s="115">
        <f t="shared" ref="O112" si="175">SUM(O107:O111)</f>
        <v>0</v>
      </c>
      <c r="P112" s="115">
        <f t="shared" ref="P112" si="176">SUM(P107:P111)</f>
        <v>0</v>
      </c>
      <c r="Q112" s="115">
        <f t="shared" ref="Q112" si="177">SUM(Q107:Q111)</f>
        <v>0</v>
      </c>
      <c r="R112" s="115">
        <f t="shared" ref="R112" si="178">SUM(R107:R111)</f>
        <v>0</v>
      </c>
      <c r="S112" s="115">
        <f t="shared" ref="S112" si="179">SUM(S107:S111)</f>
        <v>0</v>
      </c>
      <c r="T112" s="115">
        <f t="shared" ref="T112" si="180">SUM(T107:T111)</f>
        <v>0</v>
      </c>
      <c r="U112" s="115">
        <f t="shared" ref="U112" si="181">SUM(U107:U111)</f>
        <v>0</v>
      </c>
      <c r="V112" s="183">
        <f t="shared" ref="V112" si="182">SUM(V107:V111)</f>
        <v>0</v>
      </c>
      <c r="W112" s="112">
        <f t="shared" si="161"/>
        <v>0</v>
      </c>
      <c r="X112" s="117"/>
    </row>
    <row r="113" spans="1:24" collapsed="1" x14ac:dyDescent="0.25"/>
    <row r="115" spans="1:24" ht="17.55" customHeight="1" x14ac:dyDescent="0.25">
      <c r="A115" s="179" t="str">
        <f>'4) Ajánlattevői_adatszolg.'!$N$8</f>
        <v/>
      </c>
    </row>
    <row r="116" spans="1:24" ht="16.2" x14ac:dyDescent="0.35">
      <c r="A116" s="178" t="str">
        <f>'4) Ajánlattevői_adatszolg.'!$N$11</f>
        <v/>
      </c>
      <c r="B116" s="106" t="s">
        <v>167</v>
      </c>
      <c r="C116" s="107">
        <v>1</v>
      </c>
      <c r="D116" s="107">
        <v>2</v>
      </c>
      <c r="E116" s="107">
        <v>3</v>
      </c>
      <c r="F116" s="107">
        <v>4</v>
      </c>
      <c r="G116" s="107">
        <v>5</v>
      </c>
      <c r="H116" s="107">
        <v>6</v>
      </c>
      <c r="I116" s="107">
        <v>7</v>
      </c>
      <c r="J116" s="107">
        <v>8</v>
      </c>
      <c r="K116" s="107">
        <v>9</v>
      </c>
      <c r="L116" s="107">
        <v>10</v>
      </c>
      <c r="M116" s="107">
        <v>11</v>
      </c>
      <c r="N116" s="107">
        <v>12</v>
      </c>
      <c r="O116" s="107">
        <v>13</v>
      </c>
      <c r="P116" s="107">
        <v>14</v>
      </c>
      <c r="Q116" s="107">
        <v>15</v>
      </c>
      <c r="R116" s="107">
        <v>16</v>
      </c>
      <c r="S116" s="107">
        <v>17</v>
      </c>
      <c r="T116" s="107">
        <v>18</v>
      </c>
      <c r="U116" s="107">
        <v>19</v>
      </c>
      <c r="V116" s="107">
        <v>20</v>
      </c>
      <c r="W116" s="108" t="s">
        <v>168</v>
      </c>
    </row>
    <row r="117" spans="1:24" ht="17.55" hidden="1" customHeight="1" outlineLevel="1" x14ac:dyDescent="0.25">
      <c r="A117" s="150" t="s">
        <v>231</v>
      </c>
      <c r="B117" s="110">
        <f>$C117+NPV('3) Ajánlatkérői alapadatok'!$E$16,$D117:$V117)</f>
        <v>0</v>
      </c>
      <c r="C117" s="111">
        <f>IF($K$5="",0,$K$13)</f>
        <v>0</v>
      </c>
      <c r="D117" s="111">
        <v>0</v>
      </c>
      <c r="E117" s="111">
        <v>0</v>
      </c>
      <c r="F117" s="111">
        <v>0</v>
      </c>
      <c r="G117" s="111">
        <v>0</v>
      </c>
      <c r="H117" s="111">
        <v>0</v>
      </c>
      <c r="I117" s="111">
        <v>0</v>
      </c>
      <c r="J117" s="111">
        <v>0</v>
      </c>
      <c r="K117" s="111">
        <v>0</v>
      </c>
      <c r="L117" s="111">
        <v>0</v>
      </c>
      <c r="M117" s="111">
        <v>0</v>
      </c>
      <c r="N117" s="111">
        <v>0</v>
      </c>
      <c r="O117" s="111">
        <v>0</v>
      </c>
      <c r="P117" s="111">
        <v>0</v>
      </c>
      <c r="Q117" s="111">
        <v>0</v>
      </c>
      <c r="R117" s="111">
        <v>0</v>
      </c>
      <c r="S117" s="111">
        <v>0</v>
      </c>
      <c r="T117" s="111">
        <v>0</v>
      </c>
      <c r="U117" s="111">
        <v>0</v>
      </c>
      <c r="V117" s="111">
        <v>0</v>
      </c>
      <c r="W117" s="112">
        <f>SUM(C117:V117)</f>
        <v>0</v>
      </c>
    </row>
    <row r="118" spans="1:24" ht="17.55" hidden="1" customHeight="1" outlineLevel="1" x14ac:dyDescent="0.25">
      <c r="A118" s="150" t="s">
        <v>169</v>
      </c>
      <c r="B118" s="110">
        <f>$C118+NPV('3) Ajánlatkérői alapadatok'!$E$16,$D118:$V118)</f>
        <v>0</v>
      </c>
      <c r="C118" s="111">
        <f>IF($K$5="",0,($K$18*'3) Ajánlatkérői alapadatok'!$E$19))</f>
        <v>0</v>
      </c>
      <c r="D118" s="111">
        <f>IF($K$5="",0,IF(D116&gt;$B$23,0,($K$18*'3) Ajánlatkérői alapadatok'!$E$19)*POWER((1+'3) Ajánlatkérői alapadatok'!$E$20),C116)))</f>
        <v>0</v>
      </c>
      <c r="E118" s="111">
        <f>IF($K$5="",0,IF(E116&gt;$B$23,0,($K$18*'3) Ajánlatkérői alapadatok'!$E$19)*POWER((1+'3) Ajánlatkérői alapadatok'!$E$20),D116)))</f>
        <v>0</v>
      </c>
      <c r="F118" s="111">
        <f>IF($K$5="",0,IF(F116&gt;$B$23,0,($K$18*'3) Ajánlatkérői alapadatok'!$E$19)*POWER((1+'3) Ajánlatkérői alapadatok'!$E$20),E116)))</f>
        <v>0</v>
      </c>
      <c r="G118" s="111">
        <f>IF($K$5="",0,IF(G116&gt;$B$23,0,($K$18*'3) Ajánlatkérői alapadatok'!$E$19)*POWER((1+'3) Ajánlatkérői alapadatok'!$E$20),F116)))</f>
        <v>0</v>
      </c>
      <c r="H118" s="111">
        <f>IF($K$5="",0,IF(H116&gt;$B$23,0,($K$18*'3) Ajánlatkérői alapadatok'!$E$19)*POWER((1+'3) Ajánlatkérői alapadatok'!$E$20),G116)))</f>
        <v>0</v>
      </c>
      <c r="I118" s="111">
        <f>IF($K$5="",0,IF(I116&gt;$B$23,0,($K$18*'3) Ajánlatkérői alapadatok'!$E$19)*POWER((1+'3) Ajánlatkérői alapadatok'!$E$20),H116)))</f>
        <v>0</v>
      </c>
      <c r="J118" s="111">
        <f>IF($K$5="",0,IF(J116&gt;$B$23,0,($K$18*'3) Ajánlatkérői alapadatok'!$E$19)*POWER((1+'3) Ajánlatkérői alapadatok'!$E$20),I116)))</f>
        <v>0</v>
      </c>
      <c r="K118" s="111">
        <f>IF($K$5="",0,IF(K116&gt;$B$23,0,($K$18*'3) Ajánlatkérői alapadatok'!$E$19)*POWER((1+'3) Ajánlatkérői alapadatok'!$E$20),J116)))</f>
        <v>0</v>
      </c>
      <c r="L118" s="111">
        <f>IF($K$5="",0,IF(L116&gt;$B$23,0,($K$18*'3) Ajánlatkérői alapadatok'!$E$19)*POWER((1+'3) Ajánlatkérői alapadatok'!$E$20),K116)))</f>
        <v>0</v>
      </c>
      <c r="M118" s="111">
        <f>IF($K$5="",0,IF(M116&gt;$B$23,0,($K$18*'3) Ajánlatkérői alapadatok'!$E$19)*POWER((1+'3) Ajánlatkérői alapadatok'!$E$20),L116)))</f>
        <v>0</v>
      </c>
      <c r="N118" s="111">
        <f>IF($K$5="",0,IF(N116&gt;$B$23,0,($K$18*'3) Ajánlatkérői alapadatok'!$E$19)*POWER((1+'3) Ajánlatkérői alapadatok'!$E$20),M116)))</f>
        <v>0</v>
      </c>
      <c r="O118" s="111">
        <f>IF($K$5="",0,IF(O116&gt;$B$23,0,($K$18*'3) Ajánlatkérői alapadatok'!$E$19)*POWER((1+'3) Ajánlatkérői alapadatok'!$E$20),N116)))</f>
        <v>0</v>
      </c>
      <c r="P118" s="111">
        <f>IF($K$5="",0,IF(P116&gt;$B$23,0,($K$18*'3) Ajánlatkérői alapadatok'!$E$19)*POWER((1+'3) Ajánlatkérői alapadatok'!$E$20),O116)))</f>
        <v>0</v>
      </c>
      <c r="Q118" s="111">
        <f>IF($K$5="",0,IF(Q116&gt;$B$23,0,($K$18*'3) Ajánlatkérői alapadatok'!$E$19)*POWER((1+'3) Ajánlatkérői alapadatok'!$E$20),P116)))</f>
        <v>0</v>
      </c>
      <c r="R118" s="111">
        <f>IF($K$5="",0,IF(R116&gt;$B$23,0,($K$18*'3) Ajánlatkérői alapadatok'!$E$19)*POWER((1+'3) Ajánlatkérői alapadatok'!$E$20),Q116)))</f>
        <v>0</v>
      </c>
      <c r="S118" s="111">
        <f>IF($K$5="",0,IF(S116&gt;$B$23,0,($K$18*'3) Ajánlatkérői alapadatok'!$E$19)*POWER((1+'3) Ajánlatkérői alapadatok'!$E$20),R116)))</f>
        <v>0</v>
      </c>
      <c r="T118" s="111">
        <f>IF($K$5="",0,IF(T116&gt;$B$23,0,($K$18*'3) Ajánlatkérői alapadatok'!$E$19)*POWER((1+'3) Ajánlatkérői alapadatok'!$E$20),S116)))</f>
        <v>0</v>
      </c>
      <c r="U118" s="111">
        <f>IF($K$5="",0,IF(U116&gt;$B$23,0,($K$18*'3) Ajánlatkérői alapadatok'!$E$19)*POWER((1+'3) Ajánlatkérői alapadatok'!$E$20),T116)))</f>
        <v>0</v>
      </c>
      <c r="V118" s="111">
        <f>IF($K$5="",0,IF(V116&gt;$B$23,0,($K$18*'3) Ajánlatkérői alapadatok'!$E$19)*POWER((1+'3) Ajánlatkérői alapadatok'!$E$20),U116)))</f>
        <v>0</v>
      </c>
      <c r="W118" s="112">
        <f t="shared" ref="W118:W122" si="183">SUM(C118:V118)</f>
        <v>0</v>
      </c>
    </row>
    <row r="119" spans="1:24" ht="17.55" hidden="1" customHeight="1" outlineLevel="1" x14ac:dyDescent="0.25">
      <c r="A119" s="150" t="s">
        <v>170</v>
      </c>
      <c r="B119" s="110">
        <f>$C119+NPV('3) Ajánlatkérői alapadatok'!$E$16,$D119:$V119)</f>
        <v>0</v>
      </c>
      <c r="C119" s="111">
        <f>IF($K$5="",0,('4) Ajánlattevői_adatszolg.'!$N$100+'4) Ajánlattevői_adatszolg.'!$N$102)+(('4) Ajánlattevői_adatszolg.'!$N$99+'4) Ajánlattevői_adatszolg.'!$N$101)*$K$17))</f>
        <v>0</v>
      </c>
      <c r="D119" s="111">
        <f>IF(D116&gt;$B$23,0,$C119)</f>
        <v>0</v>
      </c>
      <c r="E119" s="111">
        <f t="shared" ref="E119:V119" si="184">IF(E116&gt;$B$23,0,$C119)</f>
        <v>0</v>
      </c>
      <c r="F119" s="111">
        <f t="shared" si="184"/>
        <v>0</v>
      </c>
      <c r="G119" s="111">
        <f t="shared" si="184"/>
        <v>0</v>
      </c>
      <c r="H119" s="111">
        <f t="shared" si="184"/>
        <v>0</v>
      </c>
      <c r="I119" s="111">
        <f t="shared" si="184"/>
        <v>0</v>
      </c>
      <c r="J119" s="111">
        <f t="shared" si="184"/>
        <v>0</v>
      </c>
      <c r="K119" s="111">
        <f t="shared" si="184"/>
        <v>0</v>
      </c>
      <c r="L119" s="111">
        <f t="shared" si="184"/>
        <v>0</v>
      </c>
      <c r="M119" s="111">
        <f t="shared" si="184"/>
        <v>0</v>
      </c>
      <c r="N119" s="111">
        <f t="shared" si="184"/>
        <v>0</v>
      </c>
      <c r="O119" s="111">
        <f t="shared" si="184"/>
        <v>0</v>
      </c>
      <c r="P119" s="111">
        <f t="shared" si="184"/>
        <v>0</v>
      </c>
      <c r="Q119" s="111">
        <f t="shared" si="184"/>
        <v>0</v>
      </c>
      <c r="R119" s="111">
        <f t="shared" si="184"/>
        <v>0</v>
      </c>
      <c r="S119" s="111">
        <f t="shared" si="184"/>
        <v>0</v>
      </c>
      <c r="T119" s="111">
        <f t="shared" si="184"/>
        <v>0</v>
      </c>
      <c r="U119" s="111">
        <f t="shared" si="184"/>
        <v>0</v>
      </c>
      <c r="V119" s="111">
        <f t="shared" si="184"/>
        <v>0</v>
      </c>
      <c r="W119" s="112">
        <f>SUM(C119:V119)</f>
        <v>0</v>
      </c>
    </row>
    <row r="120" spans="1:24" ht="17.55" hidden="1" customHeight="1" outlineLevel="1" x14ac:dyDescent="0.25">
      <c r="A120" s="150" t="s">
        <v>140</v>
      </c>
      <c r="B120" s="110">
        <f>$C120+NPV('3) Ajánlatkérői alapadatok'!$E$16,$D120:$V120)</f>
        <v>0</v>
      </c>
      <c r="C120" s="111">
        <f>IF(K5="",0,('4) Ajánlattevői_adatszolg.'!N105+'4) Ajánlattevői_adatszolg.'!N107)*K$17+'4) Ajánlattevői_adatszolg.'!N106+'4) Ajánlattevői_adatszolg.'!N108)</f>
        <v>0</v>
      </c>
      <c r="D120" s="111">
        <f>IF($K$5="",0,'4) Ajánlattevői_adatszolg.'!N106+'4) Ajánlattevői_adatszolg.'!N108)</f>
        <v>0</v>
      </c>
      <c r="E120" s="111">
        <f>IF(E116&gt;$B$23,0,$D$120)</f>
        <v>0</v>
      </c>
      <c r="F120" s="111">
        <f t="shared" ref="F120:V120" si="185">IF(F116&gt;$B$23,0,$D$120)</f>
        <v>0</v>
      </c>
      <c r="G120" s="111">
        <f t="shared" si="185"/>
        <v>0</v>
      </c>
      <c r="H120" s="111">
        <f t="shared" si="185"/>
        <v>0</v>
      </c>
      <c r="I120" s="111">
        <f t="shared" si="185"/>
        <v>0</v>
      </c>
      <c r="J120" s="111">
        <f t="shared" si="185"/>
        <v>0</v>
      </c>
      <c r="K120" s="111">
        <f t="shared" si="185"/>
        <v>0</v>
      </c>
      <c r="L120" s="111">
        <f t="shared" si="185"/>
        <v>0</v>
      </c>
      <c r="M120" s="111">
        <f t="shared" si="185"/>
        <v>0</v>
      </c>
      <c r="N120" s="111">
        <f t="shared" si="185"/>
        <v>0</v>
      </c>
      <c r="O120" s="111">
        <f t="shared" si="185"/>
        <v>0</v>
      </c>
      <c r="P120" s="111">
        <f t="shared" si="185"/>
        <v>0</v>
      </c>
      <c r="Q120" s="111">
        <f t="shared" si="185"/>
        <v>0</v>
      </c>
      <c r="R120" s="111">
        <f t="shared" si="185"/>
        <v>0</v>
      </c>
      <c r="S120" s="111">
        <f t="shared" si="185"/>
        <v>0</v>
      </c>
      <c r="T120" s="111">
        <f t="shared" si="185"/>
        <v>0</v>
      </c>
      <c r="U120" s="111">
        <f t="shared" si="185"/>
        <v>0</v>
      </c>
      <c r="V120" s="111">
        <f t="shared" si="185"/>
        <v>0</v>
      </c>
      <c r="W120" s="112">
        <f>SUM(C120:V120)</f>
        <v>0</v>
      </c>
    </row>
    <row r="121" spans="1:24" ht="17.55" hidden="1" customHeight="1" outlineLevel="1" x14ac:dyDescent="0.25">
      <c r="A121" s="161" t="s">
        <v>171</v>
      </c>
      <c r="B121" s="121">
        <f>$C121+NPV('3) Ajánlatkérői alapadatok'!$E$16,$D121:$V121)</f>
        <v>0</v>
      </c>
      <c r="C121" s="111">
        <f>IFERROR(IF(C116&gt;$B$23,0,$K$19*'3) Ajánlatkérői alapadatok'!$E$62),0)</f>
        <v>0</v>
      </c>
      <c r="D121" s="111">
        <f>IFERROR(IF(D116&gt;$B$23,0,$K$19*'3) Ajánlatkérői alapadatok'!$E$62),0)</f>
        <v>0</v>
      </c>
      <c r="E121" s="111">
        <f>IFERROR(IF(E116&gt;$B$23,0,$K$19*'3) Ajánlatkérői alapadatok'!$E$62),0)</f>
        <v>0</v>
      </c>
      <c r="F121" s="111">
        <f>IFERROR(IF(F116&gt;$B$23,0,$K$19*'3) Ajánlatkérői alapadatok'!$E$62),0)</f>
        <v>0</v>
      </c>
      <c r="G121" s="111">
        <f>IFERROR(IF(G116&gt;$B$23,0,$K$19*'3) Ajánlatkérői alapadatok'!$E$62),0)</f>
        <v>0</v>
      </c>
      <c r="H121" s="111">
        <f>IFERROR(IF(H116&gt;$B$23,0,$K$19*'3) Ajánlatkérői alapadatok'!$E$62),0)</f>
        <v>0</v>
      </c>
      <c r="I121" s="111">
        <f>IFERROR(IF(I116&gt;$B$23,0,$K$19*'3) Ajánlatkérői alapadatok'!$E$62),0)</f>
        <v>0</v>
      </c>
      <c r="J121" s="111">
        <f>IFERROR(IF(J116&gt;$B$23,0,$K$19*'3) Ajánlatkérői alapadatok'!$E$62),0)</f>
        <v>0</v>
      </c>
      <c r="K121" s="111">
        <f>IFERROR(IF(K116&gt;$B$23,0,$K$19*'3) Ajánlatkérői alapadatok'!$E$62),0)</f>
        <v>0</v>
      </c>
      <c r="L121" s="111">
        <f>IFERROR(IF(L116&gt;$B$23,0,$K$19*'3) Ajánlatkérői alapadatok'!$E$62),0)</f>
        <v>0</v>
      </c>
      <c r="M121" s="111">
        <f>IFERROR(IF(M116&gt;$B$23,0,$K$19*'3) Ajánlatkérői alapadatok'!$E$62),0)</f>
        <v>0</v>
      </c>
      <c r="N121" s="111">
        <f>IFERROR(IF(N116&gt;$B$23,0,$K$19*'3) Ajánlatkérői alapadatok'!$E$62),0)</f>
        <v>0</v>
      </c>
      <c r="O121" s="111">
        <f>IFERROR(IF(O116&gt;$B$23,0,$K$19*'3) Ajánlatkérői alapadatok'!$E$62),0)</f>
        <v>0</v>
      </c>
      <c r="P121" s="111">
        <f>IFERROR(IF(P116&gt;$B$23,0,$K$19*'3) Ajánlatkérői alapadatok'!$E$62),0)</f>
        <v>0</v>
      </c>
      <c r="Q121" s="111">
        <f>IFERROR(IF(Q116&gt;$B$23,0,$K$19*'3) Ajánlatkérői alapadatok'!$E$62),0)</f>
        <v>0</v>
      </c>
      <c r="R121" s="111">
        <f>IFERROR(IF(R116&gt;$B$23,0,$K$19*'3) Ajánlatkérői alapadatok'!$E$62),0)</f>
        <v>0</v>
      </c>
      <c r="S121" s="111">
        <f>IFERROR(IF(S116&gt;$B$23,0,$K$19*'3) Ajánlatkérői alapadatok'!$E$62),0)</f>
        <v>0</v>
      </c>
      <c r="T121" s="111">
        <f>IFERROR(IF(T116&gt;$B$23,0,$K$19*'3) Ajánlatkérői alapadatok'!$E$62),0)</f>
        <v>0</v>
      </c>
      <c r="U121" s="111">
        <f>IFERROR(IF(U116&gt;$B$23,0,$K$19*'3) Ajánlatkérői alapadatok'!$E$62),0)</f>
        <v>0</v>
      </c>
      <c r="V121" s="111">
        <f>IFERROR(IF(V116&gt;$B$23,0,$K$19*'3) Ajánlatkérői alapadatok'!$E$62),0)</f>
        <v>0</v>
      </c>
      <c r="W121" s="112">
        <f t="shared" si="183"/>
        <v>0</v>
      </c>
    </row>
    <row r="122" spans="1:24" s="118" customFormat="1" ht="17.55" hidden="1" customHeight="1" outlineLevel="1" x14ac:dyDescent="0.25">
      <c r="A122" s="114" t="s">
        <v>172</v>
      </c>
      <c r="B122" s="120">
        <f>$C122+NPV('3) Ajánlatkérői alapadatok'!$E$16,$D122:$V122)</f>
        <v>0</v>
      </c>
      <c r="C122" s="116">
        <f>SUM(C117:C121)</f>
        <v>0</v>
      </c>
      <c r="D122" s="115">
        <f t="shared" ref="D122" si="186">SUM(D117:D121)</f>
        <v>0</v>
      </c>
      <c r="E122" s="115">
        <f t="shared" ref="E122" si="187">SUM(E117:E121)</f>
        <v>0</v>
      </c>
      <c r="F122" s="115">
        <f t="shared" ref="F122" si="188">SUM(F117:F121)</f>
        <v>0</v>
      </c>
      <c r="G122" s="115">
        <f t="shared" ref="G122" si="189">SUM(G117:G121)</f>
        <v>0</v>
      </c>
      <c r="H122" s="115">
        <f t="shared" ref="H122" si="190">SUM(H117:H121)</f>
        <v>0</v>
      </c>
      <c r="I122" s="115">
        <f t="shared" ref="I122" si="191">SUM(I117:I121)</f>
        <v>0</v>
      </c>
      <c r="J122" s="115">
        <f t="shared" ref="J122" si="192">SUM(J117:J121)</f>
        <v>0</v>
      </c>
      <c r="K122" s="115">
        <f t="shared" ref="K122" si="193">SUM(K117:K121)</f>
        <v>0</v>
      </c>
      <c r="L122" s="115">
        <f t="shared" ref="L122" si="194">SUM(L117:L121)</f>
        <v>0</v>
      </c>
      <c r="M122" s="115">
        <f t="shared" ref="M122" si="195">SUM(M117:M121)</f>
        <v>0</v>
      </c>
      <c r="N122" s="115">
        <f t="shared" ref="N122" si="196">SUM(N117:N121)</f>
        <v>0</v>
      </c>
      <c r="O122" s="115">
        <f t="shared" ref="O122" si="197">SUM(O117:O121)</f>
        <v>0</v>
      </c>
      <c r="P122" s="115">
        <f t="shared" ref="P122" si="198">SUM(P117:P121)</f>
        <v>0</v>
      </c>
      <c r="Q122" s="115">
        <f t="shared" ref="Q122" si="199">SUM(Q117:Q121)</f>
        <v>0</v>
      </c>
      <c r="R122" s="115">
        <f t="shared" ref="R122" si="200">SUM(R117:R121)</f>
        <v>0</v>
      </c>
      <c r="S122" s="115">
        <f t="shared" ref="S122" si="201">SUM(S117:S121)</f>
        <v>0</v>
      </c>
      <c r="T122" s="115">
        <f t="shared" ref="T122" si="202">SUM(T117:T121)</f>
        <v>0</v>
      </c>
      <c r="U122" s="115">
        <f t="shared" ref="U122" si="203">SUM(U117:U121)</f>
        <v>0</v>
      </c>
      <c r="V122" s="183">
        <f t="shared" ref="V122" si="204">SUM(V117:V121)</f>
        <v>0</v>
      </c>
      <c r="W122" s="112">
        <f t="shared" si="183"/>
        <v>0</v>
      </c>
      <c r="X122" s="117"/>
    </row>
    <row r="123" spans="1:24" collapsed="1" x14ac:dyDescent="0.25"/>
  </sheetData>
  <sheetProtection algorithmName="SHA-512" hashValue="/gBtxcCpbnqhXIKO1RcOXM0f9RZ/ai55V6coG3zmo+MElpV5QCM2z4SEDuxwGmhHrKAQLkvMM5/m775eMylT+A==" saltValue="xbnlF8VNYwY1iTBvzBYXmQ==" spinCount="100000" sheet="1" objects="1" scenarios="1" formatCells="0" formatColumns="0" formatRows="0" insertColumns="0"/>
  <autoFilter ref="A25:A122" xr:uid="{00000000-0009-0000-0000-000007000000}"/>
  <mergeCells count="2">
    <mergeCell ref="A2:I2"/>
    <mergeCell ref="A5:A6"/>
  </mergeCells>
  <pageMargins left="0.7" right="0.7" top="0.75" bottom="0.75" header="0.3" footer="0.3"/>
  <pageSetup paperSize="9" orientation="portrait" r:id="rId1"/>
  <ignoredErrors>
    <ignoredError sqref="B18:D18"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94245463BB6645AD92BDBDAACC38B9" ma:contentTypeVersion="0" ma:contentTypeDescription="Create a new document." ma:contentTypeScope="" ma:versionID="67475ddfaa354f7ab0cca2add281d63b">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D41051-4BEA-4FE6-982C-6B2FA7B1D92A}">
  <ds:schemaRefs>
    <ds:schemaRef ds:uri="http://schemas.microsoft.com/sharepoint/v3/contenttype/forms"/>
  </ds:schemaRefs>
</ds:datastoreItem>
</file>

<file path=customXml/itemProps2.xml><?xml version="1.0" encoding="utf-8"?>
<ds:datastoreItem xmlns:ds="http://schemas.openxmlformats.org/officeDocument/2006/customXml" ds:itemID="{6AE1C175-8497-410C-8EEB-277158D7D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463415D-103D-4237-A440-D631C337AF4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vt:i4>
      </vt:variant>
    </vt:vector>
  </HeadingPairs>
  <TitlesOfParts>
    <vt:vector size="9" baseType="lpstr">
      <vt:lpstr>1) Bevezetés</vt:lpstr>
      <vt:lpstr>2) LCC_Eredmények, összegzés</vt:lpstr>
      <vt:lpstr>3) Ajánlatkérői alapadatok</vt:lpstr>
      <vt:lpstr>4) Ajánlattevői_adatszolg.</vt:lpstr>
      <vt:lpstr>5) Definíciók, képletek</vt:lpstr>
      <vt:lpstr>5) Definíciók, módszertan</vt:lpstr>
      <vt:lpstr>6) Referencia adatok</vt:lpstr>
      <vt:lpstr>7) LCC Számítás</vt:lpstr>
      <vt:lpstr>'2) LCC_Eredmények, összegzés'!Nyomtatási_terület</vt:lpstr>
    </vt:vector>
  </TitlesOfParts>
  <Company>Ecoinstitut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Czeglédi Ildikó</dc:creator>
  <cp:lastModifiedBy>Ildi Czeglédi</cp:lastModifiedBy>
  <cp:revision>3</cp:revision>
  <cp:lastPrinted>2023-01-13T01:18:35Z</cp:lastPrinted>
  <dcterms:created xsi:type="dcterms:W3CDTF">2017-08-22T13:37:17Z</dcterms:created>
  <dcterms:modified xsi:type="dcterms:W3CDTF">2023-11-06T22:44:09Z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Ecoinstitut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0x0101004A94245463BB6645AD92BDBDAACC38B9</vt:lpwstr>
  </property>
  <property fmtid="{D5CDD505-2E9C-101B-9397-08002B2CF9AE}" pid="10" name="OECDTopic">
    <vt:lpwstr/>
  </property>
  <property fmtid="{D5CDD505-2E9C-101B-9397-08002B2CF9AE}" pid="11" name="OECDCountry">
    <vt:lpwstr/>
  </property>
  <property fmtid="{D5CDD505-2E9C-101B-9397-08002B2CF9AE}" pid="12" name="OECDCommittee">
    <vt:lpwstr/>
  </property>
  <property fmtid="{D5CDD505-2E9C-101B-9397-08002B2CF9AE}" pid="13" name="OECDPWB">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1125;#GOV/IPP|9b293069-69bc-4c11-b673-79447c83e5ed</vt:lpwstr>
  </property>
</Properties>
</file>